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Your Requirements" sheetId="3" state="visible" r:id="rId5"/>
    <sheet name="Sub Tracker" sheetId="4" state="visible" r:id="rId6"/>
    <sheet name="Job Check" sheetId="5" state="visible" r:id="rId7"/>
    <sheet name="Certificate Checklist" sheetId="6" state="visible" r:id="rId8"/>
  </sheets>
  <definedNames>
    <definedName function="false" hidden="true" localSheetId="3" name="_xlnm._FilterDatabase" vbProcedure="false">'Sub Tracker'!$A$5:$AE$105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<sst xmlns="http://schemas.openxmlformats.org/spreadsheetml/2006/main" count="259" uniqueCount="207">
  <si>
    <r>
      <rPr>
        <b val="true"/>
        <sz val="12"/>
        <color rgb="FFFF6A13"/>
        <rFont val="Arial"/>
        <family val="0"/>
        <charset val="1"/>
      </rPr>
      <t xml:space="preserve">  WORKHOIST</t>
    </r>
    <r>
      <rPr>
        <sz val="12"/>
        <color rgb="FFFFFFFF"/>
        <rFont val="Arial"/>
        <family val="0"/>
        <charset val="1"/>
      </rPr>
      <t xml:space="preserve">   Subcontractor Insurance Tracker  ·  Start Here</t>
    </r>
  </si>
  <si>
    <t xml:space="preserve">Free Subcontractor Insurance Tracker</t>
  </si>
  <si>
    <r>
      <rPr>
        <sz val="11"/>
        <color rgb="FF333333"/>
        <rFont val="Arial"/>
        <family val="0"/>
        <charset val="1"/>
      </rPr>
      <t xml:space="preserve">Certificates, endorsements, workers’ comp and W-9s, one row per sub. Free from </t>
    </r>
    <r>
      <rPr>
        <b val="true"/>
        <sz val="11"/>
        <color rgb="FFFF6A13"/>
        <rFont val="Arial"/>
        <family val="0"/>
        <charset val="1"/>
      </rPr>
      <t xml:space="preserve">WorkHoist</t>
    </r>
    <r>
      <rPr>
        <sz val="11"/>
        <color rgb="FF333333"/>
        <rFont val="Arial"/>
        <family val="0"/>
        <charset val="1"/>
      </rPr>
      <t xml:space="preserve">  ·  workhoist.app/guides/subcontractor-insurance-tracking-spreadsheet-template</t>
    </r>
  </si>
  <si>
    <t xml:space="preserve">What it does</t>
  </si>
  <si>
    <t xml:space="preserve">A certificate of insurance only tells you what a sub’s cover looked like on the day it was printed. This file keeps every sub’s certificate in one place and checks four things against what you require: are the dates still good, are the limits high enough, have you got the endorsements themselves (not just a box ticked on the certificate), and is their workers’ comp and W-9 in order. Then it gives each sub one status: Clear, Renew soon, Chase paperwork, Fix limits or Hold.</t>
  </si>
  <si>
    <t xml:space="preserve">The Job Check tab answers the question a certificate can’t: is this sub covered for the whole time they will be on this job, not just today?</t>
  </si>
  <si>
    <t xml:space="preserve">How to use it</t>
  </si>
  <si>
    <t xml:space="preserve">1.  Your Requirements: set the limits and endorsements your subcontracts ask for, and how many days’ warning you want before anything expires.</t>
  </si>
  <si>
    <t xml:space="preserve">2.  Sub Tracker: one row per sub. Copy the dates and limits off their certificate, and mark Yes only when you hold a copy of the endorsement itself.</t>
  </si>
  <si>
    <t xml:space="preserve">3.  Job Check: one row for each sub on each job, with the dates they will be on site. It tells you if anything runs out before they finish.</t>
  </si>
  <si>
    <t xml:space="preserve">4.  Summary: read it every Monday, and before you pay a sub or let a new one on site.</t>
  </si>
  <si>
    <t xml:space="preserve">5.  Certificate Checklist: what to look at on every certificate before you file it.</t>
  </si>
  <si>
    <t xml:space="preserve">Colours</t>
  </si>
  <si>
    <t xml:space="preserve">Blue text is what you type.</t>
  </si>
  <si>
    <t xml:space="preserve">Black text is a formula. Leave it alone.</t>
  </si>
  <si>
    <t xml:space="preserve">Yellow cells are settings. Set them from your subcontract and your own insurer’s requirements before you start.</t>
  </si>
  <si>
    <t xml:space="preserve">Clearing the sample</t>
  </si>
  <si>
    <t xml:space="preserve">The file comes with six sample subs and four sample jobs so you can see every status working. Their dates are set relative to today, so the sample keeps showing each status whenever you open it. To start your own, type over the blue entries or delete them. Do not delete rows or the black formula columns.</t>
  </si>
  <si>
    <t xml:space="preserve">This is not legal or insurance advice</t>
  </si>
  <si>
    <t xml:space="preserve">What you have to collect from a sub, and what happens if they are not covered, depends on your contract, your own policies and the law where the job is. The sample limits are placeholders, not a recommendation. Ask your insurance agent what your policies expect from subs, and a construction attorney what your state requires.</t>
  </si>
  <si>
    <t xml:space="preserve">Where it stops</t>
  </si>
  <si>
    <t xml:space="preserve">It only knows what you type in. It cannot see a policy being cancelled, and it will not chase a sub for a renewal. The guide this template comes with explains how to fill those gaps: workhoist.app/guides/subcontractor-insurance-tracking-spreadsheet-template</t>
  </si>
  <si>
    <r>
      <rPr>
        <b val="true"/>
        <sz val="12"/>
        <color rgb="FFFF6A13"/>
        <rFont val="Arial"/>
        <family val="0"/>
        <charset val="1"/>
      </rPr>
      <t xml:space="preserve">  WORKHOIST</t>
    </r>
    <r>
      <rPr>
        <sz val="12"/>
        <color rgb="FFFFFFFF"/>
        <rFont val="Arial"/>
        <family val="0"/>
        <charset val="1"/>
      </rPr>
      <t xml:space="preserve">   Subcontractor Insurance Tracker  ·  Summary</t>
    </r>
  </si>
  <si>
    <t xml:space="preserve">Your subs today</t>
  </si>
  <si>
    <t xml:space="preserve">Subs on the tracker</t>
  </si>
  <si>
    <t xml:space="preserve">Hold: expired, or no workers’ comp</t>
  </si>
  <si>
    <t xml:space="preserve">Do not let them on site or pay them until it is fixed. The Sub Tracker shows what has run out.</t>
  </si>
  <si>
    <t xml:space="preserve">Fix limits: below what you require</t>
  </si>
  <si>
    <t xml:space="preserve">Ask the sub for higher limits, or agree an exception in writing with your insurer’s blessing.</t>
  </si>
  <si>
    <t xml:space="preserve">Chase paperwork: endorsements, W-9 or dates missing</t>
  </si>
  <si>
    <t xml:space="preserve">The Paperwork column lists what is missing for each sub.</t>
  </si>
  <si>
    <t xml:space="preserve">Renew soon: something expires inside your warning window</t>
  </si>
  <si>
    <t xml:space="preserve">Ask for the renewed certificate now.</t>
  </si>
  <si>
    <t xml:space="preserve">Clear</t>
  </si>
  <si>
    <t xml:space="preserve">Next to expire</t>
  </si>
  <si>
    <t xml:space="preserve">Earliest expiry still to come</t>
  </si>
  <si>
    <t xml:space="preserve">Across every sub’s license, GL, auto, umbrella and workers’ comp.</t>
  </si>
  <si>
    <t xml:space="preserve">Whose</t>
  </si>
  <si>
    <t xml:space="preserve">Days from today</t>
  </si>
  <si>
    <t xml:space="preserve">Jobs</t>
  </si>
  <si>
    <t xml:space="preserve">Sub-and-job rows on the Job Check tab</t>
  </si>
  <si>
    <t xml:space="preserve">Not covered for the whole job</t>
  </si>
  <si>
    <t xml:space="preserve">Each one needs a renewed certificate before the date shown on the Job Check tab.</t>
  </si>
  <si>
    <t xml:space="preserve">Not legal or insurance advice. What you must collect from subs is set by your subcontracts, your own policies and the law where the job is. Free from WorkHoist: workhoist.app/guides/subcontractor-insurance-tracking-spreadsheet-template</t>
  </si>
  <si>
    <r>
      <rPr>
        <b val="true"/>
        <sz val="12"/>
        <color rgb="FFFF6A13"/>
        <rFont val="Arial"/>
        <family val="0"/>
        <charset val="1"/>
      </rPr>
      <t xml:space="preserve">  WORKHOIST</t>
    </r>
    <r>
      <rPr>
        <sz val="12"/>
        <color rgb="FFFFFFFF"/>
        <rFont val="Arial"/>
        <family val="0"/>
        <charset val="1"/>
      </rPr>
      <t xml:space="preserve">   Subcontractor Insurance Tracker  ·  Your Requirements</t>
    </r>
  </si>
  <si>
    <t xml:space="preserve">Set these once, from what your subcontracts require and what your own insurer expects to see from subs at audit. Every check on the Sub Tracker uses them.</t>
  </si>
  <si>
    <t xml:space="preserve">Requirement</t>
  </si>
  <si>
    <t xml:space="preserve">Value</t>
  </si>
  <si>
    <t xml:space="preserve">Notes</t>
  </si>
  <si>
    <t xml:space="preserve">Your company</t>
  </si>
  <si>
    <t xml:space="preserve">Your company name</t>
  </si>
  <si>
    <t xml:space="preserve">Warn me this many days before anything expires</t>
  </si>
  <si>
    <t xml:space="preserve">A sub’s status turns to “Renew soon” inside this window. Thirty days gives most subs time to get a renewed certificate to you.</t>
  </si>
  <si>
    <t xml:space="preserve">General liability: each occurrence, at least</t>
  </si>
  <si>
    <t xml:space="preserve">Sample value. Use the figure in your subcontract. Your own insurer may set a floor too: one insurer, Great American, says it treats subs with occurrence limits of $500,000 as adequately insured at audit, and classes subs without a certificate showing limits equal to or greater than yours as employees.</t>
  </si>
  <si>
    <t xml:space="preserve">General liability: general aggregate, at least</t>
  </si>
  <si>
    <t xml:space="preserve">Sample value. Use the figure in your subcontract.</t>
  </si>
  <si>
    <t xml:space="preserve">Auto liability: combined single limit, at least (0 if you don’t require it)</t>
  </si>
  <si>
    <t xml:space="preserve">Sample value. Set to 0 for subs who never drive onto your jobs, or if your subcontract does not ask for it.</t>
  </si>
  <si>
    <t xml:space="preserve">Umbrella or excess: limit, at least (0 if you don’t require it)</t>
  </si>
  <si>
    <t xml:space="preserve">Sample: not required. Larger jobs often require one; follow your contract with the owner.</t>
  </si>
  <si>
    <t xml:space="preserve">Workers’ comp: employer’s liability each accident, at least (0 to skip)</t>
  </si>
  <si>
    <t xml:space="preserve">Sample value. Checked only for subs whose workers’ comp is a policy.</t>
  </si>
  <si>
    <t xml:space="preserve">Additional insured endorsement for ongoing work required?</t>
  </si>
  <si>
    <t xml:space="preserve">Yes</t>
  </si>
  <si>
    <t xml:space="preserve">The endorsement that adds you to the sub’s general liability while the work is going on.</t>
  </si>
  <si>
    <t xml:space="preserve">Additional insured endorsement for completed work required?</t>
  </si>
  <si>
    <t xml:space="preserve">A separate endorsement. Ongoing-work cover does not reach claims that come after the work is finished.</t>
  </si>
  <si>
    <t xml:space="preserve">Waiver of subrogation required?</t>
  </si>
  <si>
    <t xml:space="preserve">Only if your subcontract asks for it.</t>
  </si>
  <si>
    <t xml:space="preserve">Primary and non-contributory wording required?</t>
  </si>
  <si>
    <t xml:space="preserve">W-9 required before the first payment?</t>
  </si>
  <si>
    <t xml:space="preserve">Without a correct taxpayer ID, the IRS can require you to withhold 24% from payments to the sub.</t>
  </si>
  <si>
    <t xml:space="preserve">Today</t>
  </si>
  <si>
    <t xml:space="preserve">Calculates. Every “days left” on the tracker counts from this date.</t>
  </si>
  <si>
    <r>
      <rPr>
        <b val="true"/>
        <sz val="12"/>
        <color rgb="FFFF6A13"/>
        <rFont val="Arial"/>
        <family val="0"/>
        <charset val="1"/>
      </rPr>
      <t xml:space="preserve">  WORKHOIST</t>
    </r>
    <r>
      <rPr>
        <sz val="12"/>
        <color rgb="FFFFFFFF"/>
        <rFont val="Arial"/>
        <family val="0"/>
        <charset val="1"/>
      </rPr>
      <t xml:space="preserve">   Subcontractor Insurance Tracker  ·  Sub Tracker</t>
    </r>
  </si>
  <si>
    <t xml:space="preserve">One row per sub. Copy the dates and limits off their certificate. Mark an endorsement Yes only when you hold a copy of the endorsement page itself. The five black columns on the right calculate.</t>
  </si>
  <si>
    <t xml:space="preserve">The sub</t>
  </si>
  <si>
    <t xml:space="preserve">License</t>
  </si>
  <si>
    <t xml:space="preserve">General liability</t>
  </si>
  <si>
    <t xml:space="preserve">Auto and umbrella</t>
  </si>
  <si>
    <t xml:space="preserve">Workers’ comp</t>
  </si>
  <si>
    <t xml:space="preserve">Endorsements you hold copies of</t>
  </si>
  <si>
    <t xml:space="preserve">Paper trail</t>
  </si>
  <si>
    <t xml:space="preserve">Checks (calculate)</t>
  </si>
  <si>
    <t xml:space="preserve">Subcontractor (legal name, as on their W-9)</t>
  </si>
  <si>
    <t xml:space="preserve">Trade</t>
  </si>
  <si>
    <t xml:space="preserve">Contact email</t>
  </si>
  <si>
    <t xml:space="preserve">W-9 on file?</t>
  </si>
  <si>
    <t xml:space="preserve">Contractor license #</t>
  </si>
  <si>
    <t xml:space="preserve">License expires</t>
  </si>
  <si>
    <t xml:space="preserve">GL insurer</t>
  </si>
  <si>
    <t xml:space="preserve">GL policy #</t>
  </si>
  <si>
    <t xml:space="preserve">GL expires</t>
  </si>
  <si>
    <t xml:space="preserve">GL each occurrence</t>
  </si>
  <si>
    <t xml:space="preserve">GL aggregate</t>
  </si>
  <si>
    <t xml:space="preserve">Auto expires</t>
  </si>
  <si>
    <t xml:space="preserve">Auto limit</t>
  </si>
  <si>
    <t xml:space="preserve">Umbrella expires</t>
  </si>
  <si>
    <t xml:space="preserve">Umbrella limit</t>
  </si>
  <si>
    <t xml:space="preserve">Workers’ comp: Policy, Exempt or None</t>
  </si>
  <si>
    <t xml:space="preserve">Workers’ comp or exemption expires</t>
  </si>
  <si>
    <t xml:space="preserve">Employer’s liability each accident</t>
  </si>
  <si>
    <t xml:space="preserve">Additional insured, ongoing: endorsement copy?</t>
  </si>
  <si>
    <t xml:space="preserve">Additional insured, completed work: endorsement copy?</t>
  </si>
  <si>
    <t xml:space="preserve">Waiver of subrogation: endorsement copy?</t>
  </si>
  <si>
    <t xml:space="preserve">Primary and non-contributory: endorsement copy?</t>
  </si>
  <si>
    <t xml:space="preserve">Certificate received</t>
  </si>
  <si>
    <t xml:space="preserve">Verified with insurer or state on</t>
  </si>
  <si>
    <t xml:space="preserve">Earliest expiry</t>
  </si>
  <si>
    <t xml:space="preserve">Days left</t>
  </si>
  <si>
    <t xml:space="preserve">Dates</t>
  </si>
  <si>
    <t xml:space="preserve">Limits</t>
  </si>
  <si>
    <t xml:space="preserve">Paperwork</t>
  </si>
  <si>
    <t xml:space="preserve">Status</t>
  </si>
  <si>
    <t xml:space="preserve">Bright Line Electric LLC</t>
  </si>
  <si>
    <t xml:space="preserve">Electrical</t>
  </si>
  <si>
    <t xml:space="preserve">office@brightline.example</t>
  </si>
  <si>
    <t xml:space="preserve">EC-104772</t>
  </si>
  <si>
    <t xml:space="preserve">Sample Mutual</t>
  </si>
  <si>
    <t xml:space="preserve">GL-88213</t>
  </si>
  <si>
    <t xml:space="preserve">Policy</t>
  </si>
  <si>
    <t xml:space="preserve">All clear</t>
  </si>
  <si>
    <t xml:space="preserve">Clearwater Plumbing Inc</t>
  </si>
  <si>
    <t xml:space="preserve">Plumbing</t>
  </si>
  <si>
    <t xml:space="preserve">admin@clearwater.example</t>
  </si>
  <si>
    <t xml:space="preserve">PL-55120</t>
  </si>
  <si>
    <t xml:space="preserve">Example Casualty</t>
  </si>
  <si>
    <t xml:space="preserve">CGL-40917</t>
  </si>
  <si>
    <t xml:space="preserve">Renewal requested from their agent</t>
  </si>
  <si>
    <t xml:space="preserve">Ridgeway Drywall Co</t>
  </si>
  <si>
    <t xml:space="preserve">Drywall</t>
  </si>
  <si>
    <t xml:space="preserve">ridgewaydrywall@example.com</t>
  </si>
  <si>
    <t xml:space="preserve">DW-31876</t>
  </si>
  <si>
    <t xml:space="preserve">GL-77420</t>
  </si>
  <si>
    <t xml:space="preserve">Workers’ comp lapsed. Not on site until renewed</t>
  </si>
  <si>
    <t xml:space="preserve">Summit Roofing LLC</t>
  </si>
  <si>
    <t xml:space="preserve">Roofing</t>
  </si>
  <si>
    <t xml:space="preserve">jobs@summitroofing.example</t>
  </si>
  <si>
    <t xml:space="preserve">RF-20931</t>
  </si>
  <si>
    <t xml:space="preserve">Placeholder Insurance</t>
  </si>
  <si>
    <t xml:space="preserve">BOP-11843</t>
  </si>
  <si>
    <t xml:space="preserve">Limits below the subcontract</t>
  </si>
  <si>
    <t xml:space="preserve">Northside Concrete Inc</t>
  </si>
  <si>
    <t xml:space="preserve">Concrete</t>
  </si>
  <si>
    <t xml:space="preserve">pm@northside.example</t>
  </si>
  <si>
    <t xml:space="preserve">CN-66410</t>
  </si>
  <si>
    <t xml:space="preserve">CGL-52276</t>
  </si>
  <si>
    <t xml:space="preserve">No</t>
  </si>
  <si>
    <t xml:space="preserve">Certificate says “additional insured”; no completed-work endorsement sent</t>
  </si>
  <si>
    <t xml:space="preserve">Oak &amp; Iron Framing</t>
  </si>
  <si>
    <t xml:space="preserve">Framing</t>
  </si>
  <si>
    <t xml:space="preserve">oakiron@example.com</t>
  </si>
  <si>
    <t xml:space="preserve">FR-48205</t>
  </si>
  <si>
    <t xml:space="preserve">GL-90117</t>
  </si>
  <si>
    <t xml:space="preserve">Exempt</t>
  </si>
  <si>
    <t xml:space="preserve">Owner-operator, exemption on file. W-9 still to come</t>
  </si>
  <si>
    <r>
      <rPr>
        <b val="true"/>
        <sz val="12"/>
        <color rgb="FFFF6A13"/>
        <rFont val="Arial"/>
        <family val="0"/>
        <charset val="1"/>
      </rPr>
      <t xml:space="preserve">  WORKHOIST</t>
    </r>
    <r>
      <rPr>
        <sz val="12"/>
        <color rgb="FFFFFFFF"/>
        <rFont val="Arial"/>
        <family val="0"/>
        <charset val="1"/>
      </rPr>
      <t xml:space="preserve">   Subcontractor Insurance Tracker  ·  Job Check</t>
    </r>
  </si>
  <si>
    <t xml:space="preserve">One row for each sub on each job, with the dates they will be on site. A certificate that is good today can run out halfway through the job; this tab catches that before they start.</t>
  </si>
  <si>
    <t xml:space="preserve">Job</t>
  </si>
  <si>
    <t xml:space="preserve">Subcontractor</t>
  </si>
  <si>
    <t xml:space="preserve">Work starts</t>
  </si>
  <si>
    <t xml:space="preserve">Work ends</t>
  </si>
  <si>
    <t xml:space="preserve">Covered for the whole job?</t>
  </si>
  <si>
    <t xml:space="preserve">Sub’s status today</t>
  </si>
  <si>
    <t xml:space="preserve">Lakeside Dental clinic remodel</t>
  </si>
  <si>
    <t xml:space="preserve">Rough-in done; trim-out after the GL renewal date</t>
  </si>
  <si>
    <t xml:space="preserve">Harbor Street apartments</t>
  </si>
  <si>
    <t xml:space="preserve">This checks expiry dates only. It does not know when a policy starts, so check the effective dates on the certificate for any sub starting soon.</t>
  </si>
  <si>
    <r>
      <rPr>
        <b val="true"/>
        <sz val="12"/>
        <color rgb="FFFF6A13"/>
        <rFont val="Arial"/>
        <family val="0"/>
        <charset val="1"/>
      </rPr>
      <t xml:space="preserve">  WORKHOIST</t>
    </r>
    <r>
      <rPr>
        <sz val="12"/>
        <color rgb="FFFFFFFF"/>
        <rFont val="Arial"/>
        <family val="0"/>
        <charset val="1"/>
      </rPr>
      <t xml:space="preserve">   Subcontractor Insurance Tracker  ·  Certificate Checklist</t>
    </r>
  </si>
  <si>
    <t xml:space="preserve">What to look at on every certificate before you file it. Not legal or insurance advice: your subcontract, your own policies and your state decide the real list.</t>
  </si>
  <si>
    <t xml:space="preserve">Check</t>
  </si>
  <si>
    <t xml:space="preserve">What right looks like</t>
  </si>
  <si>
    <t xml:space="preserve">Why it matters</t>
  </si>
  <si>
    <t xml:space="preserve">The named insured is your sub</t>
  </si>
  <si>
    <t xml:space="preserve">The name on the certificate matches the legal name on their W-9 and on your subcontract.</t>
  </si>
  <si>
    <t xml:space="preserve">A certificate for a sister company or the owner personally may not cover the business you hired.</t>
  </si>
  <si>
    <t xml:space="preserve">The dates cover the job, not just today</t>
  </si>
  <si>
    <t xml:space="preserve">The policy runs from before they start to after they finish. If it renews mid-job, diary the renewal.</t>
  </si>
  <si>
    <t xml:space="preserve">Florida’s rule for contractors asks for exactly this: the dates the sub works for you must fall inside the policy dates on the certificate (Fla. Admin. Code 69L-6.032).</t>
  </si>
  <si>
    <t xml:space="preserve">The limits meet what you require</t>
  </si>
  <si>
    <t xml:space="preserve">Each occurrence, aggregate, auto, umbrella and employer’s liability at or above your minimums.</t>
  </si>
  <si>
    <t xml:space="preserve">At audit, your insurer may count an under-insured sub as your employee and charge you for them. One insurer says it does this when a sub’s certificate shows limits lower than yours.</t>
  </si>
  <si>
    <t xml:space="preserve">You hold the additional insured endorsement itself</t>
  </si>
  <si>
    <t xml:space="preserve">A copy of the endorsement page, naming you (or “where required by written contract”), not just an X in the certificate’s “ADDL INSD” box.</t>
  </si>
  <si>
    <t xml:space="preserve">In Texas, a certificate is not a policy and cannot give you any right the policy or an executed endorsement does not (Insurance Code 1811.152 and 1811.153).</t>
  </si>
  <si>
    <t xml:space="preserve">Completed work is covered as well as ongoing work</t>
  </si>
  <si>
    <t xml:space="preserve">Two endorsements, or one that covers both: ongoing operations and completed operations.</t>
  </si>
  <si>
    <t xml:space="preserve">The most common contractor endorsement is the CG 20 10, and its editions after 1985 do not cover completed operations. The CG 20 37 covers them (Insurance Journal, 2015).</t>
  </si>
  <si>
    <t xml:space="preserve">Waiver of subrogation and primary and non-contributory, if your subcontract asks</t>
  </si>
  <si>
    <t xml:space="preserve">Endorsement copies, not wording typed into the certificate’s description box.</t>
  </si>
  <si>
    <t xml:space="preserve">Texas bars a certificate from referring to requirements in a construction contract at all (1811.154). The endorsement is what counts.</t>
  </si>
  <si>
    <t xml:space="preserve">Workers’ comp is a policy, or a valid exemption</t>
  </si>
  <si>
    <t xml:space="preserve">A policy covering their employees, or an exemption your state recognises, with its expiry date.</t>
  </si>
  <si>
    <t xml:space="preserve">In Florida, the contractor is liable for compensation to a sub’s employees unless the sub has secured it, and must require evidence from the sub (Statute 440.10).</t>
  </si>
  <si>
    <t xml:space="preserve">You have checked it at the source</t>
  </si>
  <si>
    <t xml:space="preserve">A look-up in your state’s workers’ comp coverage database where there is one, or a call to the agent listed as producer.</t>
  </si>
  <si>
    <t xml:space="preserve">Florida accepts a screen print from its Proof of Coverage database as evidence. A PDF can be out of date the day after it is printed.</t>
  </si>
  <si>
    <t xml:space="preserve">You will not be told if it is cancelled</t>
  </si>
  <si>
    <t xml:space="preserve">A diary date for every expiry, and a fresh certificate at every renewal.</t>
  </si>
  <si>
    <t xml:space="preserve">In Texas, you have a right to notice of cancellation only if you are named in the policy or an endorsement (1811.155). Being the certificate holder is not enough.</t>
  </si>
  <si>
    <t xml:space="preserve">A W-9 is on file before the first payment</t>
  </si>
  <si>
    <t xml:space="preserve">A signed W-9 with a taxpayer ID that matches the sub’s legal name.</t>
  </si>
  <si>
    <t xml:space="preserve">If a payee fails to provide a correct taxpayer ID, the IRS can require you to withhold at 24% on payments reported on Form 1099-NEC.</t>
  </si>
  <si>
    <t xml:space="preserve">Their contractor license is current, where your state licenses the trade</t>
  </si>
  <si>
    <t xml:space="preserve">License number and expiry on the tracker, checked on the state board’s site.</t>
  </si>
  <si>
    <t xml:space="preserve">Rules vary by state; check yours.</t>
  </si>
</sst>
</file>

<file path=xl/styles.xml><?xml version="1.0" encoding="utf-8"?>
<styleSheet xmlns="http://schemas.openxmlformats.org/spreadsheetml/2006/main">
  <numFmts count="4">
    <numFmt numFmtId="164" formatCode="General"/>
    <numFmt numFmtId="165" formatCode="0"/>
    <numFmt numFmtId="166" formatCode="mmm\ d&quot;, &quot;yyyy"/>
    <numFmt numFmtId="167" formatCode="\$#,##0;&quot;($&quot;#,##0\);\–"/>
  </numFmts>
  <fonts count="18">
    <font>
      <sz val="11"/>
      <color theme="1"/>
      <name val="Calibri"/>
      <family val="2"/>
      <charset val="1"/>
    </font>
    <font>
      <sz val="10"/>
      <name val="Arial"/>
      <family val="0"/>
    </font>
    <font>
      <sz val="10"/>
      <name val="Arial"/>
      <family val="0"/>
    </font>
    <font>
      <sz val="10"/>
      <name val="Arial"/>
      <family val="0"/>
    </font>
    <font>
      <b val="true"/>
      <sz val="12"/>
      <color rgb="FFFF6A13"/>
      <name val="Arial"/>
      <family val="0"/>
      <charset val="1"/>
    </font>
    <font>
      <sz val="12"/>
      <color rgb="FFFFFFFF"/>
      <name val="Arial"/>
      <family val="0"/>
      <charset val="1"/>
    </font>
    <font>
      <b val="true"/>
      <sz val="20"/>
      <color rgb="FF0E1822"/>
      <name val="Arial"/>
      <family val="0"/>
      <charset val="1"/>
    </font>
    <font>
      <sz val="11"/>
      <color rgb="FF333333"/>
      <name val="Arial"/>
      <family val="0"/>
      <charset val="1"/>
    </font>
    <font>
      <b val="true"/>
      <sz val="11"/>
      <color rgb="FFFF6A13"/>
      <name val="Arial"/>
      <family val="0"/>
      <charset val="1"/>
    </font>
    <font>
      <b val="true"/>
      <sz val="12"/>
      <color rgb="FF0E1822"/>
      <name val="Arial"/>
      <family val="0"/>
      <charset val="1"/>
    </font>
    <font>
      <sz val="10"/>
      <color rgb="FF222222"/>
      <name val="Arial"/>
      <family val="0"/>
      <charset val="1"/>
    </font>
    <font>
      <sz val="10"/>
      <color rgb="FF0000FF"/>
      <name val="Arial"/>
      <family val="0"/>
      <charset val="1"/>
    </font>
    <font>
      <sz val="10"/>
      <color rgb="FF000000"/>
      <name val="Arial"/>
      <family val="0"/>
      <charset val="1"/>
    </font>
    <font>
      <sz val="10"/>
      <name val="Arial"/>
      <family val="0"/>
      <charset val="1"/>
    </font>
    <font>
      <i val="true"/>
      <sz val="10"/>
      <color rgb="FF555555"/>
      <name val="Arial"/>
      <family val="0"/>
      <charset val="1"/>
    </font>
    <font>
      <b val="true"/>
      <sz val="10"/>
      <name val="Arial"/>
      <family val="0"/>
      <charset val="1"/>
    </font>
    <font>
      <b val="true"/>
      <sz val="10"/>
      <color rgb="FF0E1822"/>
      <name val="Arial"/>
      <family val="0"/>
      <charset val="1"/>
    </font>
    <font>
      <b val="true"/>
      <sz val="10"/>
      <color rgb="FFFFFFFF"/>
      <name val="Arial"/>
      <family val="0"/>
      <charset val="1"/>
    </font>
  </fonts>
  <fills count="6">
    <fill>
      <patternFill patternType="none"/>
    </fill>
    <fill>
      <patternFill patternType="gray125"/>
    </fill>
    <fill>
      <patternFill patternType="solid">
        <fgColor rgb="FF0E1822"/>
        <bgColor rgb="FF222222"/>
      </patternFill>
    </fill>
    <fill>
      <patternFill patternType="solid">
        <fgColor rgb="FFFFF2CC"/>
        <bgColor rgb="FFFFF9E5"/>
      </patternFill>
    </fill>
    <fill>
      <patternFill patternType="solid">
        <fgColor rgb="FFF3F0EC"/>
        <bgColor rgb="FFFFF9E5"/>
      </patternFill>
    </fill>
    <fill>
      <patternFill patternType="solid">
        <fgColor rgb="FFFF6A13"/>
        <bgColor rgb="FFFF9900"/>
      </patternFill>
    </fill>
  </fills>
  <borders count="3">
    <border diagonalUp="false" diagonalDown="false">
      <left/>
      <right/>
      <top/>
      <bottom/>
      <diagonal/>
    </border>
    <border diagonalUp="false" diagonalDown="false">
      <left/>
      <right/>
      <top/>
      <bottom style="medium">
        <color rgb="FFFF6A13"/>
      </bottom>
      <diagonal/>
    </border>
    <border diagonalUp="false" diagonalDown="false">
      <left/>
      <right/>
      <top/>
      <bottom style="thin">
        <color rgb="FFD9D4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5" fontId="13" fillId="0" borderId="0" xfId="0" applyFont="true" applyBorder="false" applyAlignment="true" applyProtection="false">
      <alignment horizontal="right"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1" shrinkToFit="false"/>
      <protection locked="true" hidden="false"/>
    </xf>
    <xf numFmtId="164" fontId="15" fillId="4" borderId="0" xfId="0" applyFont="true" applyBorder="false" applyAlignment="true" applyProtection="false">
      <alignment horizontal="general" vertical="center" textRotation="0" wrapText="true" indent="0" shrinkToFit="false"/>
      <protection locked="true" hidden="false"/>
    </xf>
    <xf numFmtId="165" fontId="15" fillId="4" borderId="0" xfId="0" applyFont="true" applyBorder="false" applyAlignment="true" applyProtection="false">
      <alignment horizontal="right" vertical="center" textRotation="0" wrapText="true" indent="0" shrinkToFit="false"/>
      <protection locked="true" hidden="false"/>
    </xf>
    <xf numFmtId="166" fontId="13" fillId="0" borderId="0" xfId="0" applyFont="true" applyBorder="false" applyAlignment="true" applyProtection="false">
      <alignment horizontal="right" vertical="center" textRotation="0" wrapText="true" indent="0" shrinkToFit="false"/>
      <protection locked="true" hidden="false"/>
    </xf>
    <xf numFmtId="164" fontId="13" fillId="0" borderId="0" xfId="0" applyFont="true" applyBorder="false" applyAlignment="true" applyProtection="false">
      <alignment horizontal="right" vertical="center"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5" fontId="11" fillId="3" borderId="0" xfId="0" applyFont="true" applyBorder="false" applyAlignment="true" applyProtection="false">
      <alignment horizontal="right" vertical="top" textRotation="0" wrapText="false" indent="0" shrinkToFit="false"/>
      <protection locked="true" hidden="false"/>
    </xf>
    <xf numFmtId="167" fontId="11" fillId="3" borderId="0" xfId="0" applyFont="true" applyBorder="false" applyAlignment="true" applyProtection="false">
      <alignment horizontal="right" vertical="top" textRotation="0" wrapText="false" indent="0" shrinkToFit="false"/>
      <protection locked="true" hidden="false"/>
    </xf>
    <xf numFmtId="164" fontId="11" fillId="3" borderId="0" xfId="0" applyFont="true" applyBorder="false" applyAlignment="true" applyProtection="false">
      <alignment horizontal="left" vertical="top" textRotation="0" wrapText="false" indent="0" shrinkToFit="false"/>
      <protection locked="true" hidden="false"/>
    </xf>
    <xf numFmtId="166" fontId="12" fillId="0" borderId="0" xfId="0" applyFont="true" applyBorder="false" applyAlignment="true" applyProtection="false">
      <alignment horizontal="right" vertical="top" textRotation="0" wrapText="false" indent="0" shrinkToFit="false"/>
      <protection locked="true" hidden="false"/>
    </xf>
    <xf numFmtId="164" fontId="17" fillId="2" borderId="0" xfId="0" applyFont="true" applyBorder="true" applyAlignment="true" applyProtection="false">
      <alignment horizontal="left" vertical="center" textRotation="0" wrapText="false" indent="1" shrinkToFit="false"/>
      <protection locked="true" hidden="false"/>
    </xf>
    <xf numFmtId="164" fontId="17" fillId="5" borderId="0" xfId="0" applyFont="true" applyBorder="true" applyAlignment="true" applyProtection="false">
      <alignment horizontal="left" vertical="center" textRotation="0" wrapText="false" indent="1" shrinkToFit="false"/>
      <protection locked="true" hidden="false"/>
    </xf>
    <xf numFmtId="164" fontId="16" fillId="0" borderId="0" xfId="0" applyFont="true" applyBorder="false" applyAlignment="true" applyProtection="false">
      <alignment horizontal="left" vertical="center" textRotation="0" wrapText="false" indent="1" shrinkToFit="false"/>
      <protection locked="true" hidden="false"/>
    </xf>
    <xf numFmtId="164" fontId="11" fillId="0" borderId="2" xfId="0" applyFont="true" applyBorder="true" applyAlignment="true" applyProtection="false">
      <alignment horizontal="general" vertical="top" textRotation="0" wrapText="false" indent="0" shrinkToFit="false"/>
      <protection locked="true" hidden="false"/>
    </xf>
    <xf numFmtId="166" fontId="11" fillId="0" borderId="2" xfId="0" applyFont="true" applyBorder="true" applyAlignment="true" applyProtection="false">
      <alignment horizontal="general" vertical="top" textRotation="0" wrapText="false" indent="0" shrinkToFit="false"/>
      <protection locked="true" hidden="false"/>
    </xf>
    <xf numFmtId="167" fontId="11" fillId="0" borderId="2" xfId="0" applyFont="true" applyBorder="true" applyAlignment="true" applyProtection="false">
      <alignment horizontal="general" vertical="top" textRotation="0" wrapText="false" indent="0" shrinkToFit="false"/>
      <protection locked="true" hidden="false"/>
    </xf>
    <xf numFmtId="166" fontId="12" fillId="0" borderId="2" xfId="0" applyFont="true" applyBorder="true" applyAlignment="true" applyProtection="false">
      <alignment horizontal="general" vertical="top" textRotation="0" wrapText="false" indent="0" shrinkToFit="false"/>
      <protection locked="true" hidden="false"/>
    </xf>
    <xf numFmtId="165" fontId="12" fillId="0" borderId="2" xfId="0" applyFont="true" applyBorder="true" applyAlignment="true" applyProtection="false">
      <alignment horizontal="general" vertical="top" textRotation="0" wrapText="fals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6" fontId="11" fillId="0" borderId="2" xfId="0" applyFont="true" applyBorder="true" applyAlignment="false" applyProtection="false">
      <alignment horizontal="general" vertical="bottom" textRotation="0" wrapText="false" indent="0" shrinkToFit="false"/>
      <protection locked="true" hidden="false"/>
    </xf>
    <xf numFmtId="166" fontId="12"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5" fillId="0"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ont>
        <name val="Arial"/>
        <charset val="1"/>
        <family val="0"/>
        <b val="1"/>
        <color rgb="FFC00000"/>
        <sz val="10"/>
      </font>
    </dxf>
    <dxf>
      <fill>
        <patternFill patternType="solid">
          <fgColor rgb="FFF3F0EC"/>
          <bgColor rgb="FF000000"/>
        </patternFill>
      </fill>
    </dxf>
    <dxf>
      <fill>
        <patternFill patternType="solid">
          <bgColor rgb="FF000000"/>
        </patternFill>
      </fill>
    </dxf>
    <dxf>
      <fill>
        <patternFill patternType="solid">
          <fgColor rgb="FF0000FF"/>
          <bgColor rgb="FF000000"/>
        </patternFill>
      </fill>
    </dxf>
    <dxf>
      <fill>
        <patternFill patternType="solid">
          <fgColor rgb="FF0E1822"/>
          <bgColor rgb="FF000000"/>
        </patternFill>
      </fill>
    </dxf>
    <dxf>
      <fill>
        <patternFill patternType="solid">
          <fgColor rgb="FF000000"/>
          <bgColor rgb="FF000000"/>
        </patternFill>
      </fill>
    </dxf>
    <dxf>
      <fill>
        <patternFill patternType="solid">
          <fgColor rgb="FFC00000"/>
          <bgColor rgb="FF000000"/>
        </patternFill>
      </fill>
    </dxf>
    <dxf>
      <fill>
        <patternFill patternType="solid">
          <fgColor rgb="FFE2EFDA"/>
          <bgColor rgb="FF000000"/>
        </patternFill>
      </fill>
    </dxf>
    <dxf>
      <fill>
        <patternFill patternType="solid">
          <fgColor rgb="FFF8D7DA"/>
          <bgColor rgb="FF000000"/>
        </patternFill>
      </fill>
    </dxf>
    <dxf>
      <fill>
        <patternFill patternType="solid">
          <fgColor rgb="FFFCE4D6"/>
          <bgColor rgb="FF000000"/>
        </patternFill>
      </fill>
    </dxf>
    <dxf>
      <fill>
        <patternFill patternType="solid">
          <fgColor rgb="FFFFF2CC"/>
          <bgColor rgb="FF000000"/>
        </patternFill>
      </fill>
    </dxf>
    <dxf>
      <fill>
        <patternFill patternType="solid">
          <fgColor rgb="FFFFF9E5"/>
          <bgColor rgb="FF000000"/>
        </patternFill>
      </fill>
    </dxf>
    <dxf>
      <fill>
        <patternFill patternType="solid">
          <fgColor rgb="FF375623"/>
          <bgColor rgb="FF000000"/>
        </patternFill>
      </fill>
    </dxf>
    <dxf>
      <fill>
        <patternFill patternType="solid">
          <fgColor rgb="FF7F6000"/>
          <bgColor rgb="FF000000"/>
        </patternFill>
      </fill>
    </dxf>
    <dxf>
      <fill>
        <patternFill patternType="solid">
          <fgColor rgb="FF9C0006"/>
          <bgColor rgb="FF000000"/>
        </patternFill>
      </fill>
    </dxf>
    <dxf>
      <fill>
        <patternFill patternType="solid">
          <fgColor rgb="FF9C3D00"/>
          <bgColor rgb="FF000000"/>
        </patternFill>
      </fill>
    </dxf>
    <dxf>
      <font>
        <name val="Arial"/>
        <charset val="1"/>
        <family val="0"/>
        <b val="1"/>
        <color rgb="FF9C0006"/>
        <sz val="10"/>
      </font>
      <fill>
        <patternFill>
          <bgColor rgb="FFF8D7DA"/>
        </patternFill>
      </fill>
    </dxf>
    <dxf>
      <font>
        <name val="Arial"/>
        <charset val="1"/>
        <family val="0"/>
        <b val="1"/>
        <color rgb="FF9C3D00"/>
        <sz val="10"/>
      </font>
      <fill>
        <patternFill>
          <bgColor rgb="FFFCE4D6"/>
        </patternFill>
      </fill>
    </dxf>
    <dxf>
      <font>
        <name val="Arial"/>
        <charset val="1"/>
        <family val="0"/>
        <b val="1"/>
        <color rgb="FF7F6000"/>
        <sz val="10"/>
      </font>
      <fill>
        <patternFill>
          <bgColor rgb="FFFFF2CC"/>
        </patternFill>
      </fill>
    </dxf>
    <dxf>
      <font>
        <name val="Arial"/>
        <charset val="1"/>
        <family val="0"/>
        <b val="1"/>
        <color rgb="FF7F6000"/>
        <sz val="10"/>
      </font>
      <fill>
        <patternFill>
          <bgColor rgb="FFFFF9E5"/>
        </patternFill>
      </fill>
    </dxf>
    <dxf>
      <font>
        <name val="Arial"/>
        <charset val="1"/>
        <family val="0"/>
        <b val="1"/>
        <color rgb="FF375623"/>
        <sz val="10"/>
      </font>
      <fill>
        <patternFill>
          <bgColor rgb="FFE2EFDA"/>
        </patternFill>
      </fill>
    </dxf>
    <dxf>
      <font>
        <name val="Arial"/>
        <charset val="1"/>
        <family val="0"/>
        <b val="1"/>
        <color rgb="FF375623"/>
        <sz val="10"/>
      </font>
    </dxf>
  </dxfs>
  <colors>
    <indexedColors>
      <rgbColor rgb="FF000000"/>
      <rgbColor rgb="FFFFFFFF"/>
      <rgbColor rgb="FFC00000"/>
      <rgbColor rgb="FF00FF00"/>
      <rgbColor rgb="FF0000FF"/>
      <rgbColor rgb="FFFFFF00"/>
      <rgbColor rgb="FFFF00FF"/>
      <rgbColor rgb="FF00FFFF"/>
      <rgbColor rgb="FF9C0006"/>
      <rgbColor rgb="FF375623"/>
      <rgbColor rgb="FF000080"/>
      <rgbColor rgb="FF7F6000"/>
      <rgbColor rgb="FF800080"/>
      <rgbColor rgb="FF008080"/>
      <rgbColor rgb="FFC0C0C0"/>
      <rgbColor rgb="FF808080"/>
      <rgbColor rgb="FF9999FF"/>
      <rgbColor rgb="FF993366"/>
      <rgbColor rgb="FFFFF9E5"/>
      <rgbColor rgb="FFF3F0EC"/>
      <rgbColor rgb="FF660066"/>
      <rgbColor rgb="FFFF8080"/>
      <rgbColor rgb="FF0066CC"/>
      <rgbColor rgb="FFD9D4CC"/>
      <rgbColor rgb="FF000080"/>
      <rgbColor rgb="FFFF00FF"/>
      <rgbColor rgb="FFFFFF00"/>
      <rgbColor rgb="FF00FFFF"/>
      <rgbColor rgb="FF800080"/>
      <rgbColor rgb="FF800000"/>
      <rgbColor rgb="FF008080"/>
      <rgbColor rgb="FF0000FF"/>
      <rgbColor rgb="FF00CCFF"/>
      <rgbColor rgb="FFFCE4D6"/>
      <rgbColor rgb="FFE2EFDA"/>
      <rgbColor rgb="FFFFF2CC"/>
      <rgbColor rgb="FF99CCFF"/>
      <rgbColor rgb="FFFF99CC"/>
      <rgbColor rgb="FFCC99FF"/>
      <rgbColor rgb="FFF8D7DA"/>
      <rgbColor rgb="FF3366FF"/>
      <rgbColor rgb="FF33CCCC"/>
      <rgbColor rgb="FF99CC00"/>
      <rgbColor rgb="FFFFCC00"/>
      <rgbColor rgb="FFFF9900"/>
      <rgbColor rgb="FFFF6A13"/>
      <rgbColor rgb="FF555555"/>
      <rgbColor rgb="FF969696"/>
      <rgbColor rgb="FF003366"/>
      <rgbColor rgb="FF339966"/>
      <rgbColor rgb="FF0E1822"/>
      <rgbColor rgb="FF222222"/>
      <rgbColor rgb="FF9C3D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xdr:row>
      <xdr:rowOff>0</xdr:rowOff>
    </xdr:from>
    <xdr:to>
      <xdr:col>1</xdr:col>
      <xdr:colOff>609120</xdr:colOff>
      <xdr:row>3</xdr:row>
      <xdr:rowOff>285480</xdr:rowOff>
    </xdr:to>
    <xdr:pic>
      <xdr:nvPicPr>
        <xdr:cNvPr id="0" name="Image 1" descr="Picture"/>
        <xdr:cNvPicPr/>
      </xdr:nvPicPr>
      <xdr:blipFill>
        <a:blip r:embed="rId1"/>
        <a:stretch/>
      </xdr:blipFill>
      <xdr:spPr>
        <a:xfrm>
          <a:off x="211320" y="571680"/>
          <a:ext cx="609120" cy="609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6A13"/>
    <pageSetUpPr fitToPage="true"/>
  </sheetPr>
  <dimension ref="A1:H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92"/>
    <col collapsed="false" customWidth="true" hidden="false" outlineLevel="0" max="4" min="4" style="0" width="3"/>
  </cols>
  <sheetData>
    <row r="1" customFormat="false" ht="30" hidden="false" customHeight="true" outlineLevel="0" collapsed="false">
      <c r="A1" s="1" t="s">
        <v>0</v>
      </c>
      <c r="B1" s="1"/>
      <c r="C1" s="1"/>
      <c r="D1" s="1"/>
      <c r="E1" s="1"/>
      <c r="F1" s="1"/>
      <c r="G1" s="1"/>
      <c r="H1" s="1"/>
    </row>
    <row r="3" customFormat="false" ht="25.5" hidden="false" customHeight="true" outlineLevel="0" collapsed="false">
      <c r="C3" s="2" t="s">
        <v>1</v>
      </c>
    </row>
    <row r="4" customFormat="false" ht="25.5" hidden="false" customHeight="true" outlineLevel="0" collapsed="false">
      <c r="C4" s="3" t="s">
        <v>2</v>
      </c>
    </row>
    <row r="5" customFormat="false" ht="13.5" hidden="false" customHeight="true" outlineLevel="0" collapsed="false"/>
    <row r="6" customFormat="false" ht="21.75" hidden="false" customHeight="true" outlineLevel="0" collapsed="false">
      <c r="C6" s="4" t="s">
        <v>3</v>
      </c>
    </row>
    <row r="7" customFormat="false" ht="75" hidden="false" customHeight="true" outlineLevel="0" collapsed="false">
      <c r="C7" s="5" t="s">
        <v>4</v>
      </c>
    </row>
    <row r="8" customFormat="false" ht="30" hidden="false" customHeight="true" outlineLevel="0" collapsed="false">
      <c r="C8" s="5" t="s">
        <v>5</v>
      </c>
    </row>
    <row r="9" customFormat="false" ht="21.75" hidden="false" customHeight="true" outlineLevel="0" collapsed="false">
      <c r="C9" s="4" t="s">
        <v>6</v>
      </c>
    </row>
    <row r="10" customFormat="false" ht="30" hidden="false" customHeight="true" outlineLevel="0" collapsed="false">
      <c r="C10" s="5" t="s">
        <v>7</v>
      </c>
    </row>
    <row r="11" customFormat="false" ht="30" hidden="false" customHeight="true" outlineLevel="0" collapsed="false">
      <c r="C11" s="5" t="s">
        <v>8</v>
      </c>
    </row>
    <row r="12" customFormat="false" ht="30" hidden="false" customHeight="true" outlineLevel="0" collapsed="false">
      <c r="C12" s="5" t="s">
        <v>9</v>
      </c>
    </row>
    <row r="13" customFormat="false" ht="15" hidden="false" customHeight="true" outlineLevel="0" collapsed="false">
      <c r="C13" s="5" t="s">
        <v>10</v>
      </c>
    </row>
    <row r="14" customFormat="false" ht="15" hidden="false" customHeight="true" outlineLevel="0" collapsed="false">
      <c r="C14" s="5" t="s">
        <v>11</v>
      </c>
    </row>
    <row r="15" customFormat="false" ht="21.75" hidden="false" customHeight="true" outlineLevel="0" collapsed="false">
      <c r="C15" s="4" t="s">
        <v>12</v>
      </c>
    </row>
    <row r="16" customFormat="false" ht="15" hidden="false" customHeight="true" outlineLevel="0" collapsed="false">
      <c r="C16" s="6" t="s">
        <v>13</v>
      </c>
    </row>
    <row r="17" customFormat="false" ht="15" hidden="false" customHeight="true" outlineLevel="0" collapsed="false">
      <c r="C17" s="7" t="s">
        <v>14</v>
      </c>
    </row>
    <row r="18" customFormat="false" ht="30" hidden="false" customHeight="true" outlineLevel="0" collapsed="false">
      <c r="C18" s="8" t="s">
        <v>15</v>
      </c>
    </row>
    <row r="19" customFormat="false" ht="21.75" hidden="false" customHeight="true" outlineLevel="0" collapsed="false">
      <c r="C19" s="4" t="s">
        <v>16</v>
      </c>
    </row>
    <row r="20" customFormat="false" ht="45" hidden="false" customHeight="true" outlineLevel="0" collapsed="false">
      <c r="C20" s="5" t="s">
        <v>17</v>
      </c>
    </row>
    <row r="21" customFormat="false" ht="21.75" hidden="false" customHeight="true" outlineLevel="0" collapsed="false">
      <c r="C21" s="4" t="s">
        <v>18</v>
      </c>
    </row>
    <row r="22" customFormat="false" ht="60" hidden="false" customHeight="true" outlineLevel="0" collapsed="false">
      <c r="C22" s="5" t="s">
        <v>19</v>
      </c>
    </row>
    <row r="23" customFormat="false" ht="21.75" hidden="false" customHeight="true" outlineLevel="0" collapsed="false">
      <c r="C23" s="4" t="s">
        <v>20</v>
      </c>
    </row>
    <row r="24" customFormat="false" ht="45" hidden="false" customHeight="true" outlineLevel="0" collapsed="false">
      <c r="C24" s="5" t="s">
        <v>21</v>
      </c>
    </row>
  </sheetData>
  <mergeCells count="1">
    <mergeCell ref="A1:H1"/>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6A13"/>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3" min="3" style="0" width="30"/>
    <col collapsed="false" customWidth="true" hidden="false" outlineLevel="0" max="4" min="4" style="0" width="66"/>
  </cols>
  <sheetData>
    <row r="1" customFormat="false" ht="30" hidden="false" customHeight="true" outlineLevel="0" collapsed="false">
      <c r="A1" s="1" t="s">
        <v>22</v>
      </c>
      <c r="B1" s="1"/>
      <c r="C1" s="1"/>
      <c r="D1" s="1"/>
    </row>
    <row r="2" customFormat="false" ht="15" hidden="false" customHeight="false" outlineLevel="0" collapsed="false">
      <c r="B2" s="4" t="str">
        <f aca="false">"Subcontractor insurance for "&amp;'Your Requirements'!B5</f>
        <v>Subcontractor insurance for Your company name</v>
      </c>
    </row>
    <row r="4" customFormat="false" ht="21.75" hidden="false" customHeight="true" outlineLevel="0" collapsed="false">
      <c r="B4" s="9" t="s">
        <v>23</v>
      </c>
      <c r="C4" s="10"/>
      <c r="D4" s="10"/>
    </row>
    <row r="5" customFormat="false" ht="19.5" hidden="false" customHeight="true" outlineLevel="0" collapsed="false">
      <c r="B5" s="11" t="s">
        <v>24</v>
      </c>
      <c r="C5" s="12" t="n">
        <f aca="false">COUNTIF('Sub Tracker'!$A$6:$A$105,"?*")</f>
        <v>6</v>
      </c>
      <c r="D5" s="13"/>
    </row>
    <row r="6" customFormat="false" ht="33.75" hidden="false" customHeight="true" outlineLevel="0" collapsed="false">
      <c r="B6" s="14" t="s">
        <v>25</v>
      </c>
      <c r="C6" s="15" t="n">
        <f aca="false">COUNTIF('Sub Tracker'!$AD$6:$AD$105,"Hold")</f>
        <v>1</v>
      </c>
      <c r="D6" s="13" t="s">
        <v>26</v>
      </c>
    </row>
    <row r="7" customFormat="false" ht="33.75" hidden="false" customHeight="true" outlineLevel="0" collapsed="false">
      <c r="B7" s="14" t="s">
        <v>27</v>
      </c>
      <c r="C7" s="15" t="n">
        <f aca="false">COUNTIF('Sub Tracker'!$AD$6:$AD$105,"Fix limits")</f>
        <v>1</v>
      </c>
      <c r="D7" s="13" t="s">
        <v>28</v>
      </c>
    </row>
    <row r="8" customFormat="false" ht="33.75" hidden="false" customHeight="true" outlineLevel="0" collapsed="false">
      <c r="B8" s="11" t="s">
        <v>29</v>
      </c>
      <c r="C8" s="12" t="n">
        <f aca="false">COUNTIF('Sub Tracker'!$AD$6:$AD$105,"Chase paperwork")</f>
        <v>2</v>
      </c>
      <c r="D8" s="13" t="s">
        <v>30</v>
      </c>
    </row>
    <row r="9" customFormat="false" ht="33.75" hidden="false" customHeight="true" outlineLevel="0" collapsed="false">
      <c r="B9" s="11" t="s">
        <v>31</v>
      </c>
      <c r="C9" s="12" t="n">
        <f aca="false">COUNTIF('Sub Tracker'!$AD$6:$AD$105,"Renew soon")</f>
        <v>1</v>
      </c>
      <c r="D9" s="13" t="s">
        <v>32</v>
      </c>
    </row>
    <row r="10" customFormat="false" ht="19.5" hidden="false" customHeight="true" outlineLevel="0" collapsed="false">
      <c r="B10" s="11" t="s">
        <v>33</v>
      </c>
      <c r="C10" s="12" t="n">
        <f aca="false">COUNTIF('Sub Tracker'!$AD$6:$AD$105,"Clear")</f>
        <v>1</v>
      </c>
      <c r="D10" s="13"/>
    </row>
    <row r="12" customFormat="false" ht="21.75" hidden="false" customHeight="true" outlineLevel="0" collapsed="false">
      <c r="B12" s="9" t="s">
        <v>34</v>
      </c>
      <c r="C12" s="10"/>
      <c r="D12" s="10"/>
    </row>
    <row r="13" customFormat="false" ht="19.5" hidden="false" customHeight="true" outlineLevel="0" collapsed="false">
      <c r="B13" s="11" t="s">
        <v>35</v>
      </c>
      <c r="C13" s="16" t="n">
        <f aca="false">IF(COUNTIF('Sub Tracker'!$Y$6:$Y$105,"&gt;="&amp;'Your Requirements'!$B$17)=0,"",_xlfn.MINIFS('Sub Tracker'!$Y$6:$Y$105,'Sub Tracker'!$Y$6:$Y$105,"&gt;="&amp;'Your Requirements'!$B$17))</f>
        <v>46323</v>
      </c>
      <c r="D13" s="13" t="s">
        <v>36</v>
      </c>
    </row>
    <row r="14" customFormat="false" ht="19.5" hidden="false" customHeight="true" outlineLevel="0" collapsed="false">
      <c r="B14" s="11" t="s">
        <v>37</v>
      </c>
      <c r="C14" s="17" t="str">
        <f aca="false">IF(C13="","",INDEX('Sub Tracker'!$A$6:$A$105,MATCH(C13,'Sub Tracker'!$Y$6:$Y$105,0)))</f>
        <v>Clearwater Plumbing Inc</v>
      </c>
      <c r="D14" s="13"/>
    </row>
    <row r="15" customFormat="false" ht="19.5" hidden="false" customHeight="true" outlineLevel="0" collapsed="false">
      <c r="B15" s="11" t="s">
        <v>38</v>
      </c>
      <c r="C15" s="12" t="n">
        <f aca="false">IF(C13="","",C13-'Your Requirements'!$B$17)</f>
        <v>18</v>
      </c>
      <c r="D15" s="13"/>
    </row>
    <row r="17" customFormat="false" ht="21.75" hidden="false" customHeight="true" outlineLevel="0" collapsed="false">
      <c r="B17" s="9" t="s">
        <v>39</v>
      </c>
      <c r="C17" s="10"/>
      <c r="D17" s="10"/>
    </row>
    <row r="18" customFormat="false" ht="19.5" hidden="false" customHeight="true" outlineLevel="0" collapsed="false">
      <c r="B18" s="11" t="s">
        <v>40</v>
      </c>
      <c r="C18" s="12" t="n">
        <f aca="false">COUNTIF('Job Check'!$B$6:$B$105,"?*")</f>
        <v>4</v>
      </c>
      <c r="D18" s="13"/>
    </row>
    <row r="19" customFormat="false" ht="33.75" hidden="false" customHeight="true" outlineLevel="0" collapsed="false">
      <c r="B19" s="14" t="s">
        <v>41</v>
      </c>
      <c r="C19" s="15" t="n">
        <f aca="false">COUNTIF('Job Check'!$H$6:$H$105,"No:*")</f>
        <v>2</v>
      </c>
      <c r="D19" s="13" t="s">
        <v>42</v>
      </c>
    </row>
    <row r="21" customFormat="false" ht="30" hidden="false" customHeight="true" outlineLevel="0" collapsed="false">
      <c r="B21" s="18" t="s">
        <v>43</v>
      </c>
      <c r="C21" s="18"/>
      <c r="D21" s="18"/>
    </row>
  </sheetData>
  <mergeCells count="2">
    <mergeCell ref="A1:D1"/>
    <mergeCell ref="B21:D21"/>
  </mergeCells>
  <conditionalFormatting sqref="C6">
    <cfRule type="expression" priority="2" aboveAverage="0" equalAverage="0" bottom="0" percent="0" rank="0" text="" dxfId="0">
      <formula>C6&gt;0</formula>
    </cfRule>
  </conditionalFormatting>
  <conditionalFormatting sqref="C7">
    <cfRule type="expression" priority="3" aboveAverage="0" equalAverage="0" bottom="0" percent="0" rank="0" text="" dxfId="0">
      <formula>C7&gt;0</formula>
    </cfRule>
  </conditionalFormatting>
  <conditionalFormatting sqref="C19">
    <cfRule type="expression" priority="4" aboveAverage="0" equalAverage="0" bottom="0" percent="0" rank="0" text="" dxfId="0">
      <formula>C19&gt;0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C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0"/>
    <col collapsed="false" customWidth="true" hidden="false" outlineLevel="0" max="3" min="3" style="0" width="86"/>
  </cols>
  <sheetData>
    <row r="1" customFormat="false" ht="30" hidden="false" customHeight="true" outlineLevel="0" collapsed="false">
      <c r="A1" s="1" t="s">
        <v>44</v>
      </c>
      <c r="B1" s="1"/>
      <c r="C1" s="1"/>
    </row>
    <row r="2" customFormat="false" ht="30" hidden="false" customHeight="true" outlineLevel="0" collapsed="false">
      <c r="A2" s="18" t="s">
        <v>45</v>
      </c>
      <c r="B2" s="18"/>
      <c r="C2" s="18"/>
    </row>
    <row r="4" customFormat="false" ht="21.75" hidden="false" customHeight="true" outlineLevel="0" collapsed="false">
      <c r="A4" s="19" t="s">
        <v>46</v>
      </c>
      <c r="B4" s="19" t="s">
        <v>47</v>
      </c>
      <c r="C4" s="19" t="s">
        <v>48</v>
      </c>
    </row>
    <row r="5" customFormat="false" ht="18" hidden="false" customHeight="true" outlineLevel="0" collapsed="false">
      <c r="A5" s="7" t="s">
        <v>49</v>
      </c>
      <c r="B5" s="20" t="s">
        <v>50</v>
      </c>
      <c r="C5" s="21"/>
    </row>
    <row r="6" customFormat="false" ht="31.5" hidden="false" customHeight="true" outlineLevel="0" collapsed="false">
      <c r="A6" s="7" t="s">
        <v>51</v>
      </c>
      <c r="B6" s="22" t="n">
        <v>30</v>
      </c>
      <c r="C6" s="21" t="s">
        <v>52</v>
      </c>
    </row>
    <row r="7" customFormat="false" ht="60" hidden="false" customHeight="true" outlineLevel="0" collapsed="false">
      <c r="A7" s="7" t="s">
        <v>53</v>
      </c>
      <c r="B7" s="23" t="n">
        <v>1000000</v>
      </c>
      <c r="C7" s="21" t="s">
        <v>54</v>
      </c>
    </row>
    <row r="8" customFormat="false" ht="18" hidden="false" customHeight="true" outlineLevel="0" collapsed="false">
      <c r="A8" s="7" t="s">
        <v>55</v>
      </c>
      <c r="B8" s="23" t="n">
        <v>2000000</v>
      </c>
      <c r="C8" s="21" t="s">
        <v>56</v>
      </c>
    </row>
    <row r="9" customFormat="false" ht="31.5" hidden="false" customHeight="true" outlineLevel="0" collapsed="false">
      <c r="A9" s="7" t="s">
        <v>57</v>
      </c>
      <c r="B9" s="23" t="n">
        <v>1000000</v>
      </c>
      <c r="C9" s="21" t="s">
        <v>58</v>
      </c>
    </row>
    <row r="10" customFormat="false" ht="31.5" hidden="false" customHeight="true" outlineLevel="0" collapsed="false">
      <c r="A10" s="7" t="s">
        <v>59</v>
      </c>
      <c r="B10" s="23" t="n">
        <v>0</v>
      </c>
      <c r="C10" s="21" t="s">
        <v>60</v>
      </c>
    </row>
    <row r="11" customFormat="false" ht="31.5" hidden="false" customHeight="true" outlineLevel="0" collapsed="false">
      <c r="A11" s="7" t="s">
        <v>61</v>
      </c>
      <c r="B11" s="23" t="n">
        <v>500000</v>
      </c>
      <c r="C11" s="21" t="s">
        <v>62</v>
      </c>
    </row>
    <row r="12" customFormat="false" ht="31.5" hidden="false" customHeight="true" outlineLevel="0" collapsed="false">
      <c r="A12" s="7" t="s">
        <v>63</v>
      </c>
      <c r="B12" s="24" t="s">
        <v>64</v>
      </c>
      <c r="C12" s="21" t="s">
        <v>65</v>
      </c>
    </row>
    <row r="13" customFormat="false" ht="31.5" hidden="false" customHeight="true" outlineLevel="0" collapsed="false">
      <c r="A13" s="7" t="s">
        <v>66</v>
      </c>
      <c r="B13" s="24" t="s">
        <v>64</v>
      </c>
      <c r="C13" s="21" t="s">
        <v>67</v>
      </c>
    </row>
    <row r="14" customFormat="false" ht="18" hidden="false" customHeight="true" outlineLevel="0" collapsed="false">
      <c r="A14" s="7" t="s">
        <v>68</v>
      </c>
      <c r="B14" s="24" t="s">
        <v>64</v>
      </c>
      <c r="C14" s="21" t="s">
        <v>69</v>
      </c>
    </row>
    <row r="15" customFormat="false" ht="18" hidden="false" customHeight="true" outlineLevel="0" collapsed="false">
      <c r="A15" s="7" t="s">
        <v>70</v>
      </c>
      <c r="B15" s="24" t="s">
        <v>64</v>
      </c>
      <c r="C15" s="21" t="s">
        <v>69</v>
      </c>
    </row>
    <row r="16" customFormat="false" ht="31.5" hidden="false" customHeight="true" outlineLevel="0" collapsed="false">
      <c r="A16" s="7" t="s">
        <v>71</v>
      </c>
      <c r="B16" s="24" t="s">
        <v>64</v>
      </c>
      <c r="C16" s="21" t="s">
        <v>72</v>
      </c>
    </row>
    <row r="17" customFormat="false" ht="18" hidden="false" customHeight="true" outlineLevel="0" collapsed="false">
      <c r="A17" s="7" t="s">
        <v>73</v>
      </c>
      <c r="B17" s="25" t="n">
        <f aca="true">TODAY()</f>
        <v>46305</v>
      </c>
      <c r="C17" s="21" t="s">
        <v>74</v>
      </c>
    </row>
  </sheetData>
  <mergeCells count="2">
    <mergeCell ref="A1:C1"/>
    <mergeCell ref="A2:C2"/>
  </mergeCells>
  <dataValidations count="1">
    <dataValidation allowBlank="true" errorStyle="stop" operator="between" showDropDown="false" showErrorMessage="false" showInputMessage="false" sqref="B12:B16"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AE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3"/>
    <col collapsed="false" customWidth="true" hidden="false" outlineLevel="0" max="3" min="3" style="0" width="27"/>
    <col collapsed="false" customWidth="true" hidden="false" outlineLevel="0" max="4" min="4" style="0" width="9"/>
    <col collapsed="false" customWidth="true" hidden="false" outlineLevel="0" max="5" min="5" style="0" width="13"/>
    <col collapsed="false" customWidth="true" hidden="false" outlineLevel="0" max="6" min="6" style="0" width="12"/>
    <col collapsed="false" customWidth="true" hidden="false" outlineLevel="0" max="7" min="7" style="0" width="19"/>
    <col collapsed="false" customWidth="true" hidden="false" outlineLevel="0" max="8" min="8" style="0" width="13"/>
    <col collapsed="false" customWidth="true" hidden="false" outlineLevel="0" max="9" min="9" style="0" width="12"/>
    <col collapsed="false" customWidth="true" hidden="false" outlineLevel="0" max="11" min="10" style="0" width="13"/>
    <col collapsed="false" customWidth="true" hidden="false" outlineLevel="0" max="15" min="12" style="0" width="12"/>
    <col collapsed="false" customWidth="true" hidden="false" outlineLevel="0" max="18" min="16" style="0" width="13"/>
    <col collapsed="false" customWidth="true" hidden="false" outlineLevel="0" max="21" min="19" style="0" width="14"/>
    <col collapsed="false" customWidth="true" hidden="false" outlineLevel="0" max="22" min="22" style="0" width="15"/>
    <col collapsed="false" customWidth="true" hidden="false" outlineLevel="0" max="23" min="23" style="0" width="12"/>
    <col collapsed="false" customWidth="true" hidden="false" outlineLevel="0" max="24" min="24" style="0" width="13"/>
    <col collapsed="false" customWidth="true" hidden="false" outlineLevel="0" max="25" min="25" style="0" width="12"/>
    <col collapsed="false" customWidth="true" hidden="false" outlineLevel="0" max="26" min="26" style="0" width="8"/>
    <col collapsed="false" customWidth="true" hidden="false" outlineLevel="0" max="28" min="27" style="0" width="30"/>
    <col collapsed="false" customWidth="true" hidden="false" outlineLevel="0" max="29" min="29" style="0" width="34"/>
    <col collapsed="false" customWidth="true" hidden="false" outlineLevel="0" max="30" min="30" style="0" width="16"/>
    <col collapsed="false" customWidth="true" hidden="false" outlineLevel="0" max="31" min="31" style="0" width="36"/>
  </cols>
  <sheetData>
    <row r="1" customFormat="false" ht="30" hidden="false" customHeight="true" outlineLevel="0" collapsed="false">
      <c r="A1" s="1" t="s">
        <v>75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customFormat="false" ht="30" hidden="false" customHeight="true" outlineLevel="0" collapsed="false">
      <c r="A2" s="18" t="s">
        <v>76</v>
      </c>
      <c r="B2" s="18"/>
      <c r="C2" s="18"/>
      <c r="D2" s="18"/>
      <c r="E2" s="18"/>
      <c r="F2" s="18"/>
      <c r="G2" s="18"/>
      <c r="H2" s="18"/>
      <c r="I2" s="18"/>
      <c r="J2" s="18"/>
      <c r="K2" s="18"/>
      <c r="L2" s="18"/>
      <c r="M2" s="18"/>
      <c r="N2" s="18"/>
      <c r="O2" s="18"/>
      <c r="P2" s="18"/>
    </row>
    <row r="4" customFormat="false" ht="19.5" hidden="false" customHeight="true" outlineLevel="0" collapsed="false">
      <c r="A4" s="26" t="s">
        <v>77</v>
      </c>
      <c r="B4" s="26"/>
      <c r="C4" s="26"/>
      <c r="D4" s="26"/>
      <c r="E4" s="26" t="s">
        <v>78</v>
      </c>
      <c r="F4" s="26"/>
      <c r="G4" s="26" t="s">
        <v>79</v>
      </c>
      <c r="H4" s="26"/>
      <c r="I4" s="26"/>
      <c r="J4" s="26"/>
      <c r="K4" s="26"/>
      <c r="L4" s="26" t="s">
        <v>80</v>
      </c>
      <c r="M4" s="26"/>
      <c r="N4" s="26"/>
      <c r="O4" s="26"/>
      <c r="P4" s="26" t="s">
        <v>81</v>
      </c>
      <c r="Q4" s="26"/>
      <c r="R4" s="26"/>
      <c r="S4" s="26" t="s">
        <v>82</v>
      </c>
      <c r="T4" s="26"/>
      <c r="U4" s="26"/>
      <c r="V4" s="26"/>
      <c r="W4" s="26" t="s">
        <v>83</v>
      </c>
      <c r="X4" s="26"/>
      <c r="Y4" s="27" t="s">
        <v>84</v>
      </c>
      <c r="Z4" s="27"/>
      <c r="AA4" s="27"/>
      <c r="AB4" s="27"/>
      <c r="AC4" s="27"/>
      <c r="AD4" s="27"/>
      <c r="AE4" s="28"/>
    </row>
    <row r="5" customFormat="false" ht="79.5" hidden="false" customHeight="true" outlineLevel="0" collapsed="false">
      <c r="A5" s="19" t="s">
        <v>85</v>
      </c>
      <c r="B5" s="19" t="s">
        <v>86</v>
      </c>
      <c r="C5" s="19" t="s">
        <v>87</v>
      </c>
      <c r="D5" s="19" t="s">
        <v>88</v>
      </c>
      <c r="E5" s="19" t="s">
        <v>89</v>
      </c>
      <c r="F5" s="19" t="s">
        <v>90</v>
      </c>
      <c r="G5" s="19" t="s">
        <v>91</v>
      </c>
      <c r="H5" s="19" t="s">
        <v>92</v>
      </c>
      <c r="I5" s="19" t="s">
        <v>93</v>
      </c>
      <c r="J5" s="19" t="s">
        <v>94</v>
      </c>
      <c r="K5" s="19" t="s">
        <v>95</v>
      </c>
      <c r="L5" s="19" t="s">
        <v>96</v>
      </c>
      <c r="M5" s="19" t="s">
        <v>97</v>
      </c>
      <c r="N5" s="19" t="s">
        <v>98</v>
      </c>
      <c r="O5" s="19" t="s">
        <v>99</v>
      </c>
      <c r="P5" s="19" t="s">
        <v>100</v>
      </c>
      <c r="Q5" s="19" t="s">
        <v>101</v>
      </c>
      <c r="R5" s="19" t="s">
        <v>102</v>
      </c>
      <c r="S5" s="19" t="s">
        <v>103</v>
      </c>
      <c r="T5" s="19" t="s">
        <v>104</v>
      </c>
      <c r="U5" s="19" t="s">
        <v>105</v>
      </c>
      <c r="V5" s="19" t="s">
        <v>106</v>
      </c>
      <c r="W5" s="19" t="s">
        <v>107</v>
      </c>
      <c r="X5" s="19" t="s">
        <v>108</v>
      </c>
      <c r="Y5" s="19" t="s">
        <v>109</v>
      </c>
      <c r="Z5" s="19" t="s">
        <v>110</v>
      </c>
      <c r="AA5" s="19" t="s">
        <v>111</v>
      </c>
      <c r="AB5" s="19" t="s">
        <v>112</v>
      </c>
      <c r="AC5" s="19" t="s">
        <v>113</v>
      </c>
      <c r="AD5" s="19" t="s">
        <v>114</v>
      </c>
      <c r="AE5" s="19" t="s">
        <v>48</v>
      </c>
    </row>
    <row r="6" customFormat="false" ht="15" hidden="false" customHeight="false" outlineLevel="0" collapsed="false">
      <c r="A6" s="29" t="s">
        <v>115</v>
      </c>
      <c r="B6" s="29" t="s">
        <v>116</v>
      </c>
      <c r="C6" s="29" t="s">
        <v>117</v>
      </c>
      <c r="D6" s="29" t="s">
        <v>64</v>
      </c>
      <c r="E6" s="29" t="s">
        <v>118</v>
      </c>
      <c r="F6" s="30" t="n">
        <f aca="true">TODAY()+412</f>
        <v>46717</v>
      </c>
      <c r="G6" s="29" t="s">
        <v>119</v>
      </c>
      <c r="H6" s="29" t="s">
        <v>120</v>
      </c>
      <c r="I6" s="30" t="n">
        <f aca="true">TODAY()+236</f>
        <v>46541</v>
      </c>
      <c r="J6" s="31" t="n">
        <v>1000000</v>
      </c>
      <c r="K6" s="31" t="n">
        <v>2000000</v>
      </c>
      <c r="L6" s="30" t="n">
        <f aca="true">TODAY()+236</f>
        <v>46541</v>
      </c>
      <c r="M6" s="31" t="n">
        <v>1000000</v>
      </c>
      <c r="N6" s="30"/>
      <c r="O6" s="31"/>
      <c r="P6" s="29" t="s">
        <v>121</v>
      </c>
      <c r="Q6" s="30" t="n">
        <f aca="true">TODAY()+201</f>
        <v>46506</v>
      </c>
      <c r="R6" s="31" t="n">
        <v>1000000</v>
      </c>
      <c r="S6" s="29" t="s">
        <v>64</v>
      </c>
      <c r="T6" s="29" t="s">
        <v>64</v>
      </c>
      <c r="U6" s="29" t="s">
        <v>64</v>
      </c>
      <c r="V6" s="29" t="s">
        <v>64</v>
      </c>
      <c r="W6" s="30" t="n">
        <f aca="true">TODAY()-129</f>
        <v>46176</v>
      </c>
      <c r="X6" s="30" t="n">
        <f aca="true">TODAY()-128</f>
        <v>46177</v>
      </c>
      <c r="Y6" s="32" t="n">
        <f aca="false">IF($A6="","",IF(COUNT(F6,I6,L6,N6,Q6)=0,"",MIN(F6,I6,L6,N6,Q6)))</f>
        <v>46506</v>
      </c>
      <c r="Z6" s="33" t="n">
        <f aca="false">IF(OR($A6="",Y6=""),"",Y6-'Your Requirements'!$B$17)</f>
        <v>201</v>
      </c>
      <c r="AA6" s="34" t="str">
        <f aca="false">IF($A6="","",IF(Y6="","No dates entered",IF(Z6&lt;0,IF(Y6=I6,"GL",IF(Y6=Q6,IF(P6="Exempt","Workers’ comp exemption","Workers’ comp"),IF(Y6=F6,"License",IF(Y6=L6,"Auto","Umbrella"))))&amp;" expired "&amp;-Z6&amp;" days ago",IF(Z6&lt;='Your Requirements'!$B$6,IF(Y6=I6,"GL",IF(Y6=Q6,IF(P6="Exempt","Workers’ comp exemption","Workers’ comp"),IF(Y6=F6,"License",IF(Y6=L6,"Auto","Umbrella"))))&amp;" expires in "&amp;Z6&amp;" days","OK"))))</f>
        <v>OK</v>
      </c>
      <c r="AB6" s="34" t="str">
        <f aca="false">IF($A6="","",IF(IF(AND('Your Requirements'!$B$7&gt;0,N(J6)&lt;'Your Requirements'!$B$7),"GL occurrence, ","")&amp;IF(AND('Your Requirements'!$B$8&gt;0,N(K6)&lt;'Your Requirements'!$B$8),"GL aggregate, ","")&amp;IF(AND('Your Requirements'!$B$9&gt;0,N(M6)&lt;'Your Requirements'!$B$9),"Auto, ","")&amp;IF(AND('Your Requirements'!$B$10&gt;0,N(O6)&lt;'Your Requirements'!$B$10),"Umbrella, ","")&amp;IF(AND('Your Requirements'!$B$11&gt;0,P6="Policy",N(R6)&lt;'Your Requirements'!$B$11),"Employer’s liability, ","")="","OK","Below your minimum: "&amp;LEFT(IF(AND('Your Requirements'!$B$7&gt;0,N(J6)&lt;'Your Requirements'!$B$7),"GL occurrence, ","")&amp;IF(AND('Your Requirements'!$B$8&gt;0,N(K6)&lt;'Your Requirements'!$B$8),"GL aggregate, ","")&amp;IF(AND('Your Requirements'!$B$9&gt;0,N(M6)&lt;'Your Requirements'!$B$9),"Auto, ","")&amp;IF(AND('Your Requirements'!$B$10&gt;0,N(O6)&lt;'Your Requirements'!$B$10),"Umbrella, ","")&amp;IF(AND('Your Requirements'!$B$11&gt;0,P6="Policy",N(R6)&lt;'Your Requirements'!$B$11),"Employer’s liability, ",""),LEN(IF(AND('Your Requirements'!$B$7&gt;0,N(J6)&lt;'Your Requirements'!$B$7),"GL occurrence, ","")&amp;IF(AND('Your Requirements'!$B$8&gt;0,N(K6)&lt;'Your Requirements'!$B$8),"GL aggregate, ","")&amp;IF(AND('Your Requirements'!$B$9&gt;0,N(M6)&lt;'Your Requirements'!$B$9),"Auto, ","")&amp;IF(AND('Your Requirements'!$B$10&gt;0,N(O6)&lt;'Your Requirements'!$B$10),"Umbrella, ","")&amp;IF(AND('Your Requirements'!$B$11&gt;0,P6="Policy",N(R6)&lt;'Your Requirements'!$B$11),"Employer’s liability, ",""))-2)))</f>
        <v>OK</v>
      </c>
      <c r="AC6" s="34" t="str">
        <f aca="false">IF($A6="","",IF(IF(I6="","GL dates, ","")&amp;IF(P6="","Workers’ comp status, ","")&amp;IF(AND(P6&lt;&gt;"None",P6&lt;&gt;"",Q6=""),"Workers’ comp dates, ","")&amp;IF(AND('Your Requirements'!$B$12="Yes",S6&lt;&gt;"Yes"),"AI ongoing, ","")&amp;IF(AND('Your Requirements'!$B$13="Yes",T6&lt;&gt;"Yes"),"AI completed work, ","")&amp;IF(AND('Your Requirements'!$B$14="Yes",U6&lt;&gt;"Yes"),"Waiver of subrogation, ","")&amp;IF(AND('Your Requirements'!$B$15="Yes",V6&lt;&gt;"Yes"),"Primary and non-contributory, ","")&amp;IF(AND('Your Requirements'!$B$16="Yes",D6&lt;&gt;"Yes"),"W-9, ","")="","OK","Missing: "&amp;LEFT(IF(I6="","GL dates, ","")&amp;IF(P6="","Workers’ comp status, ","")&amp;IF(AND(P6&lt;&gt;"None",P6&lt;&gt;"",Q6=""),"Workers’ comp dates, ","")&amp;IF(AND('Your Requirements'!$B$12="Yes",S6&lt;&gt;"Yes"),"AI ongoing, ","")&amp;IF(AND('Your Requirements'!$B$13="Yes",T6&lt;&gt;"Yes"),"AI completed work, ","")&amp;IF(AND('Your Requirements'!$B$14="Yes",U6&lt;&gt;"Yes"),"Waiver of subrogation, ","")&amp;IF(AND('Your Requirements'!$B$15="Yes",V6&lt;&gt;"Yes"),"Primary and non-contributory, ","")&amp;IF(AND('Your Requirements'!$B$16="Yes",D6&lt;&gt;"Yes"),"W-9, ",""),LEN(IF(I6="","GL dates, ","")&amp;IF(P6="","Workers’ comp status, ","")&amp;IF(AND(P6&lt;&gt;"None",P6&lt;&gt;"",Q6=""),"Workers’ comp dates, ","")&amp;IF(AND('Your Requirements'!$B$12="Yes",S6&lt;&gt;"Yes"),"AI ongoing, ","")&amp;IF(AND('Your Requirements'!$B$13="Yes",T6&lt;&gt;"Yes"),"AI completed work, ","")&amp;IF(AND('Your Requirements'!$B$14="Yes",U6&lt;&gt;"Yes"),"Waiver of subrogation, ","")&amp;IF(AND('Your Requirements'!$B$15="Yes",V6&lt;&gt;"Yes"),"Primary and non-contributory, ","")&amp;IF(AND('Your Requirements'!$B$16="Yes",D6&lt;&gt;"Yes"),"W-9, ",""))-2)))</f>
        <v>OK</v>
      </c>
      <c r="AD6" s="35" t="str">
        <f aca="false">IF($A6="","",IF(OR(P6="None",AND(ISNUMBER(Z6),Z6&lt;0)),"Hold",IF(AB6&lt;&gt;"OK","Fix limits",IF(AC6&lt;&gt;"OK","Chase paperwork",IF(AND(ISNUMBER(Z6),Z6&lt;='Your Requirements'!$B$6),"Renew soon","Clear")))))</f>
        <v>Clear</v>
      </c>
      <c r="AE6" s="36" t="s">
        <v>122</v>
      </c>
    </row>
    <row r="7" customFormat="false" ht="15" hidden="false" customHeight="false" outlineLevel="0" collapsed="false">
      <c r="A7" s="29" t="s">
        <v>123</v>
      </c>
      <c r="B7" s="29" t="s">
        <v>124</v>
      </c>
      <c r="C7" s="29" t="s">
        <v>125</v>
      </c>
      <c r="D7" s="29" t="s">
        <v>64</v>
      </c>
      <c r="E7" s="29" t="s">
        <v>126</v>
      </c>
      <c r="F7" s="30" t="n">
        <f aca="true">TODAY()+300</f>
        <v>46605</v>
      </c>
      <c r="G7" s="29" t="s">
        <v>127</v>
      </c>
      <c r="H7" s="29" t="s">
        <v>128</v>
      </c>
      <c r="I7" s="30" t="n">
        <f aca="true">TODAY()+18</f>
        <v>46323</v>
      </c>
      <c r="J7" s="31" t="n">
        <v>1000000</v>
      </c>
      <c r="K7" s="31" t="n">
        <v>2000000</v>
      </c>
      <c r="L7" s="30" t="n">
        <f aca="true">TODAY()+18</f>
        <v>46323</v>
      </c>
      <c r="M7" s="31" t="n">
        <v>1000000</v>
      </c>
      <c r="N7" s="30"/>
      <c r="O7" s="31"/>
      <c r="P7" s="29" t="s">
        <v>121</v>
      </c>
      <c r="Q7" s="30" t="n">
        <f aca="true">TODAY()+140</f>
        <v>46445</v>
      </c>
      <c r="R7" s="31" t="n">
        <v>1000000</v>
      </c>
      <c r="S7" s="29" t="s">
        <v>64</v>
      </c>
      <c r="T7" s="29" t="s">
        <v>64</v>
      </c>
      <c r="U7" s="29" t="s">
        <v>64</v>
      </c>
      <c r="V7" s="29" t="s">
        <v>64</v>
      </c>
      <c r="W7" s="30" t="n">
        <f aca="true">TODAY()-347</f>
        <v>45958</v>
      </c>
      <c r="X7" s="30" t="n">
        <f aca="true">TODAY()-347</f>
        <v>45958</v>
      </c>
      <c r="Y7" s="32" t="n">
        <f aca="false">IF($A7="","",IF(COUNT(F7,I7,L7,N7,Q7)=0,"",MIN(F7,I7,L7,N7,Q7)))</f>
        <v>46323</v>
      </c>
      <c r="Z7" s="33" t="n">
        <f aca="false">IF(OR($A7="",Y7=""),"",Y7-'Your Requirements'!$B$17)</f>
        <v>18</v>
      </c>
      <c r="AA7" s="34" t="str">
        <f aca="false">IF($A7="","",IF(Y7="","No dates entered",IF(Z7&lt;0,IF(Y7=I7,"GL",IF(Y7=Q7,IF(P7="Exempt","Workers’ comp exemption","Workers’ comp"),IF(Y7=F7,"License",IF(Y7=L7,"Auto","Umbrella"))))&amp;" expired "&amp;-Z7&amp;" days ago",IF(Z7&lt;='Your Requirements'!$B$6,IF(Y7=I7,"GL",IF(Y7=Q7,IF(P7="Exempt","Workers’ comp exemption","Workers’ comp"),IF(Y7=F7,"License",IF(Y7=L7,"Auto","Umbrella"))))&amp;" expires in "&amp;Z7&amp;" days","OK"))))</f>
        <v>GL expires in 18 days</v>
      </c>
      <c r="AB7" s="34" t="str">
        <f aca="false">IF($A7="","",IF(IF(AND('Your Requirements'!$B$7&gt;0,N(J7)&lt;'Your Requirements'!$B$7),"GL occurrence, ","")&amp;IF(AND('Your Requirements'!$B$8&gt;0,N(K7)&lt;'Your Requirements'!$B$8),"GL aggregate, ","")&amp;IF(AND('Your Requirements'!$B$9&gt;0,N(M7)&lt;'Your Requirements'!$B$9),"Auto, ","")&amp;IF(AND('Your Requirements'!$B$10&gt;0,N(O7)&lt;'Your Requirements'!$B$10),"Umbrella, ","")&amp;IF(AND('Your Requirements'!$B$11&gt;0,P7="Policy",N(R7)&lt;'Your Requirements'!$B$11),"Employer’s liability, ","")="","OK","Below your minimum: "&amp;LEFT(IF(AND('Your Requirements'!$B$7&gt;0,N(J7)&lt;'Your Requirements'!$B$7),"GL occurrence, ","")&amp;IF(AND('Your Requirements'!$B$8&gt;0,N(K7)&lt;'Your Requirements'!$B$8),"GL aggregate, ","")&amp;IF(AND('Your Requirements'!$B$9&gt;0,N(M7)&lt;'Your Requirements'!$B$9),"Auto, ","")&amp;IF(AND('Your Requirements'!$B$10&gt;0,N(O7)&lt;'Your Requirements'!$B$10),"Umbrella, ","")&amp;IF(AND('Your Requirements'!$B$11&gt;0,P7="Policy",N(R7)&lt;'Your Requirements'!$B$11),"Employer’s liability, ",""),LEN(IF(AND('Your Requirements'!$B$7&gt;0,N(J7)&lt;'Your Requirements'!$B$7),"GL occurrence, ","")&amp;IF(AND('Your Requirements'!$B$8&gt;0,N(K7)&lt;'Your Requirements'!$B$8),"GL aggregate, ","")&amp;IF(AND('Your Requirements'!$B$9&gt;0,N(M7)&lt;'Your Requirements'!$B$9),"Auto, ","")&amp;IF(AND('Your Requirements'!$B$10&gt;0,N(O7)&lt;'Your Requirements'!$B$10),"Umbrella, ","")&amp;IF(AND('Your Requirements'!$B$11&gt;0,P7="Policy",N(R7)&lt;'Your Requirements'!$B$11),"Employer’s liability, ",""))-2)))</f>
        <v>OK</v>
      </c>
      <c r="AC7" s="34" t="str">
        <f aca="false">IF($A7="","",IF(IF(I7="","GL dates, ","")&amp;IF(P7="","Workers’ comp status, ","")&amp;IF(AND(P7&lt;&gt;"None",P7&lt;&gt;"",Q7=""),"Workers’ comp dates, ","")&amp;IF(AND('Your Requirements'!$B$12="Yes",S7&lt;&gt;"Yes"),"AI ongoing, ","")&amp;IF(AND('Your Requirements'!$B$13="Yes",T7&lt;&gt;"Yes"),"AI completed work, ","")&amp;IF(AND('Your Requirements'!$B$14="Yes",U7&lt;&gt;"Yes"),"Waiver of subrogation, ","")&amp;IF(AND('Your Requirements'!$B$15="Yes",V7&lt;&gt;"Yes"),"Primary and non-contributory, ","")&amp;IF(AND('Your Requirements'!$B$16="Yes",D7&lt;&gt;"Yes"),"W-9, ","")="","OK","Missing: "&amp;LEFT(IF(I7="","GL dates, ","")&amp;IF(P7="","Workers’ comp status, ","")&amp;IF(AND(P7&lt;&gt;"None",P7&lt;&gt;"",Q7=""),"Workers’ comp dates, ","")&amp;IF(AND('Your Requirements'!$B$12="Yes",S7&lt;&gt;"Yes"),"AI ongoing, ","")&amp;IF(AND('Your Requirements'!$B$13="Yes",T7&lt;&gt;"Yes"),"AI completed work, ","")&amp;IF(AND('Your Requirements'!$B$14="Yes",U7&lt;&gt;"Yes"),"Waiver of subrogation, ","")&amp;IF(AND('Your Requirements'!$B$15="Yes",V7&lt;&gt;"Yes"),"Primary and non-contributory, ","")&amp;IF(AND('Your Requirements'!$B$16="Yes",D7&lt;&gt;"Yes"),"W-9, ",""),LEN(IF(I7="","GL dates, ","")&amp;IF(P7="","Workers’ comp status, ","")&amp;IF(AND(P7&lt;&gt;"None",P7&lt;&gt;"",Q7=""),"Workers’ comp dates, ","")&amp;IF(AND('Your Requirements'!$B$12="Yes",S7&lt;&gt;"Yes"),"AI ongoing, ","")&amp;IF(AND('Your Requirements'!$B$13="Yes",T7&lt;&gt;"Yes"),"AI completed work, ","")&amp;IF(AND('Your Requirements'!$B$14="Yes",U7&lt;&gt;"Yes"),"Waiver of subrogation, ","")&amp;IF(AND('Your Requirements'!$B$15="Yes",V7&lt;&gt;"Yes"),"Primary and non-contributory, ","")&amp;IF(AND('Your Requirements'!$B$16="Yes",D7&lt;&gt;"Yes"),"W-9, ",""))-2)))</f>
        <v>OK</v>
      </c>
      <c r="AD7" s="35" t="str">
        <f aca="false">IF($A7="","",IF(OR(P7="None",AND(ISNUMBER(Z7),Z7&lt;0)),"Hold",IF(AB7&lt;&gt;"OK","Fix limits",IF(AC7&lt;&gt;"OK","Chase paperwork",IF(AND(ISNUMBER(Z7),Z7&lt;='Your Requirements'!$B$6),"Renew soon","Clear")))))</f>
        <v>Renew soon</v>
      </c>
      <c r="AE7" s="36" t="s">
        <v>129</v>
      </c>
    </row>
    <row r="8" customFormat="false" ht="23.85" hidden="false" customHeight="false" outlineLevel="0" collapsed="false">
      <c r="A8" s="29" t="s">
        <v>130</v>
      </c>
      <c r="B8" s="29" t="s">
        <v>131</v>
      </c>
      <c r="C8" s="29" t="s">
        <v>132</v>
      </c>
      <c r="D8" s="29" t="s">
        <v>64</v>
      </c>
      <c r="E8" s="29" t="s">
        <v>133</v>
      </c>
      <c r="F8" s="30" t="n">
        <f aca="true">TODAY()+190</f>
        <v>46495</v>
      </c>
      <c r="G8" s="29" t="s">
        <v>119</v>
      </c>
      <c r="H8" s="29" t="s">
        <v>134</v>
      </c>
      <c r="I8" s="30" t="n">
        <f aca="true">TODAY()+150</f>
        <v>46455</v>
      </c>
      <c r="J8" s="31" t="n">
        <v>1000000</v>
      </c>
      <c r="K8" s="31" t="n">
        <v>2000000</v>
      </c>
      <c r="L8" s="30" t="n">
        <f aca="true">TODAY()+150</f>
        <v>46455</v>
      </c>
      <c r="M8" s="31" t="n">
        <v>1000000</v>
      </c>
      <c r="N8" s="30"/>
      <c r="O8" s="31"/>
      <c r="P8" s="29" t="s">
        <v>121</v>
      </c>
      <c r="Q8" s="30" t="n">
        <f aca="true">TODAY()-12</f>
        <v>46293</v>
      </c>
      <c r="R8" s="31" t="n">
        <v>500000</v>
      </c>
      <c r="S8" s="29" t="s">
        <v>64</v>
      </c>
      <c r="T8" s="29" t="s">
        <v>64</v>
      </c>
      <c r="U8" s="29" t="s">
        <v>64</v>
      </c>
      <c r="V8" s="29" t="s">
        <v>64</v>
      </c>
      <c r="W8" s="30" t="n">
        <f aca="true">TODAY()-215</f>
        <v>46090</v>
      </c>
      <c r="X8" s="30" t="n">
        <f aca="true">TODAY()-215</f>
        <v>46090</v>
      </c>
      <c r="Y8" s="32" t="n">
        <f aca="false">IF($A8="","",IF(COUNT(F8,I8,L8,N8,Q8)=0,"",MIN(F8,I8,L8,N8,Q8)))</f>
        <v>46293</v>
      </c>
      <c r="Z8" s="33" t="n">
        <f aca="false">IF(OR($A8="",Y8=""),"",Y8-'Your Requirements'!$B$17)</f>
        <v>-12</v>
      </c>
      <c r="AA8" s="34" t="str">
        <f aca="false">IF($A8="","",IF(Y8="","No dates entered",IF(Z8&lt;0,IF(Y8=I8,"GL",IF(Y8=Q8,IF(P8="Exempt","Workers’ comp exemption","Workers’ comp"),IF(Y8=F8,"License",IF(Y8=L8,"Auto","Umbrella"))))&amp;" expired "&amp;-Z8&amp;" days ago",IF(Z8&lt;='Your Requirements'!$B$6,IF(Y8=I8,"GL",IF(Y8=Q8,IF(P8="Exempt","Workers’ comp exemption","Workers’ comp"),IF(Y8=F8,"License",IF(Y8=L8,"Auto","Umbrella"))))&amp;" expires in "&amp;Z8&amp;" days","OK"))))</f>
        <v>Workers’ comp expired 12 days ago</v>
      </c>
      <c r="AB8" s="34" t="str">
        <f aca="false">IF($A8="","",IF(IF(AND('Your Requirements'!$B$7&gt;0,N(J8)&lt;'Your Requirements'!$B$7),"GL occurrence, ","")&amp;IF(AND('Your Requirements'!$B$8&gt;0,N(K8)&lt;'Your Requirements'!$B$8),"GL aggregate, ","")&amp;IF(AND('Your Requirements'!$B$9&gt;0,N(M8)&lt;'Your Requirements'!$B$9),"Auto, ","")&amp;IF(AND('Your Requirements'!$B$10&gt;0,N(O8)&lt;'Your Requirements'!$B$10),"Umbrella, ","")&amp;IF(AND('Your Requirements'!$B$11&gt;0,P8="Policy",N(R8)&lt;'Your Requirements'!$B$11),"Employer’s liability, ","")="","OK","Below your minimum: "&amp;LEFT(IF(AND('Your Requirements'!$B$7&gt;0,N(J8)&lt;'Your Requirements'!$B$7),"GL occurrence, ","")&amp;IF(AND('Your Requirements'!$B$8&gt;0,N(K8)&lt;'Your Requirements'!$B$8),"GL aggregate, ","")&amp;IF(AND('Your Requirements'!$B$9&gt;0,N(M8)&lt;'Your Requirements'!$B$9),"Auto, ","")&amp;IF(AND('Your Requirements'!$B$10&gt;0,N(O8)&lt;'Your Requirements'!$B$10),"Umbrella, ","")&amp;IF(AND('Your Requirements'!$B$11&gt;0,P8="Policy",N(R8)&lt;'Your Requirements'!$B$11),"Employer’s liability, ",""),LEN(IF(AND('Your Requirements'!$B$7&gt;0,N(J8)&lt;'Your Requirements'!$B$7),"GL occurrence, ","")&amp;IF(AND('Your Requirements'!$B$8&gt;0,N(K8)&lt;'Your Requirements'!$B$8),"GL aggregate, ","")&amp;IF(AND('Your Requirements'!$B$9&gt;0,N(M8)&lt;'Your Requirements'!$B$9),"Auto, ","")&amp;IF(AND('Your Requirements'!$B$10&gt;0,N(O8)&lt;'Your Requirements'!$B$10),"Umbrella, ","")&amp;IF(AND('Your Requirements'!$B$11&gt;0,P8="Policy",N(R8)&lt;'Your Requirements'!$B$11),"Employer’s liability, ",""))-2)))</f>
        <v>OK</v>
      </c>
      <c r="AC8" s="34" t="str">
        <f aca="false">IF($A8="","",IF(IF(I8="","GL dates, ","")&amp;IF(P8="","Workers’ comp status, ","")&amp;IF(AND(P8&lt;&gt;"None",P8&lt;&gt;"",Q8=""),"Workers’ comp dates, ","")&amp;IF(AND('Your Requirements'!$B$12="Yes",S8&lt;&gt;"Yes"),"AI ongoing, ","")&amp;IF(AND('Your Requirements'!$B$13="Yes",T8&lt;&gt;"Yes"),"AI completed work, ","")&amp;IF(AND('Your Requirements'!$B$14="Yes",U8&lt;&gt;"Yes"),"Waiver of subrogation, ","")&amp;IF(AND('Your Requirements'!$B$15="Yes",V8&lt;&gt;"Yes"),"Primary and non-contributory, ","")&amp;IF(AND('Your Requirements'!$B$16="Yes",D8&lt;&gt;"Yes"),"W-9, ","")="","OK","Missing: "&amp;LEFT(IF(I8="","GL dates, ","")&amp;IF(P8="","Workers’ comp status, ","")&amp;IF(AND(P8&lt;&gt;"None",P8&lt;&gt;"",Q8=""),"Workers’ comp dates, ","")&amp;IF(AND('Your Requirements'!$B$12="Yes",S8&lt;&gt;"Yes"),"AI ongoing, ","")&amp;IF(AND('Your Requirements'!$B$13="Yes",T8&lt;&gt;"Yes"),"AI completed work, ","")&amp;IF(AND('Your Requirements'!$B$14="Yes",U8&lt;&gt;"Yes"),"Waiver of subrogation, ","")&amp;IF(AND('Your Requirements'!$B$15="Yes",V8&lt;&gt;"Yes"),"Primary and non-contributory, ","")&amp;IF(AND('Your Requirements'!$B$16="Yes",D8&lt;&gt;"Yes"),"W-9, ",""),LEN(IF(I8="","GL dates, ","")&amp;IF(P8="","Workers’ comp status, ","")&amp;IF(AND(P8&lt;&gt;"None",P8&lt;&gt;"",Q8=""),"Workers’ comp dates, ","")&amp;IF(AND('Your Requirements'!$B$12="Yes",S8&lt;&gt;"Yes"),"AI ongoing, ","")&amp;IF(AND('Your Requirements'!$B$13="Yes",T8&lt;&gt;"Yes"),"AI completed work, ","")&amp;IF(AND('Your Requirements'!$B$14="Yes",U8&lt;&gt;"Yes"),"Waiver of subrogation, ","")&amp;IF(AND('Your Requirements'!$B$15="Yes",V8&lt;&gt;"Yes"),"Primary and non-contributory, ","")&amp;IF(AND('Your Requirements'!$B$16="Yes",D8&lt;&gt;"Yes"),"W-9, ",""))-2)))</f>
        <v>OK</v>
      </c>
      <c r="AD8" s="35" t="str">
        <f aca="false">IF($A8="","",IF(OR(P8="None",AND(ISNUMBER(Z8),Z8&lt;0)),"Hold",IF(AB8&lt;&gt;"OK","Fix limits",IF(AC8&lt;&gt;"OK","Chase paperwork",IF(AND(ISNUMBER(Z8),Z8&lt;='Your Requirements'!$B$6),"Renew soon","Clear")))))</f>
        <v>Hold</v>
      </c>
      <c r="AE8" s="36" t="s">
        <v>135</v>
      </c>
    </row>
    <row r="9" customFormat="false" ht="23.85" hidden="false" customHeight="false" outlineLevel="0" collapsed="false">
      <c r="A9" s="29" t="s">
        <v>136</v>
      </c>
      <c r="B9" s="29" t="s">
        <v>137</v>
      </c>
      <c r="C9" s="29" t="s">
        <v>138</v>
      </c>
      <c r="D9" s="29" t="s">
        <v>64</v>
      </c>
      <c r="E9" s="29" t="s">
        <v>139</v>
      </c>
      <c r="F9" s="30" t="n">
        <f aca="true">TODAY()+275</f>
        <v>46580</v>
      </c>
      <c r="G9" s="29" t="s">
        <v>140</v>
      </c>
      <c r="H9" s="29" t="s">
        <v>141</v>
      </c>
      <c r="I9" s="30" t="n">
        <f aca="true">TODAY()+310</f>
        <v>46615</v>
      </c>
      <c r="J9" s="31" t="n">
        <v>500000</v>
      </c>
      <c r="K9" s="31" t="n">
        <v>1000000</v>
      </c>
      <c r="L9" s="30" t="n">
        <f aca="true">TODAY()+310</f>
        <v>46615</v>
      </c>
      <c r="M9" s="31" t="n">
        <v>1000000</v>
      </c>
      <c r="N9" s="30"/>
      <c r="O9" s="31"/>
      <c r="P9" s="29" t="s">
        <v>121</v>
      </c>
      <c r="Q9" s="30" t="n">
        <f aca="true">TODAY()+310</f>
        <v>46615</v>
      </c>
      <c r="R9" s="31" t="n">
        <v>500000</v>
      </c>
      <c r="S9" s="29" t="s">
        <v>64</v>
      </c>
      <c r="T9" s="29" t="s">
        <v>64</v>
      </c>
      <c r="U9" s="29" t="s">
        <v>64</v>
      </c>
      <c r="V9" s="29" t="s">
        <v>64</v>
      </c>
      <c r="W9" s="30" t="n">
        <f aca="true">TODAY()-55</f>
        <v>46250</v>
      </c>
      <c r="X9" s="30" t="n">
        <f aca="true">TODAY()-54</f>
        <v>46251</v>
      </c>
      <c r="Y9" s="32" t="n">
        <f aca="false">IF($A9="","",IF(COUNT(F9,I9,L9,N9,Q9)=0,"",MIN(F9,I9,L9,N9,Q9)))</f>
        <v>46580</v>
      </c>
      <c r="Z9" s="33" t="n">
        <f aca="false">IF(OR($A9="",Y9=""),"",Y9-'Your Requirements'!$B$17)</f>
        <v>275</v>
      </c>
      <c r="AA9" s="34" t="str">
        <f aca="false">IF($A9="","",IF(Y9="","No dates entered",IF(Z9&lt;0,IF(Y9=I9,"GL",IF(Y9=Q9,IF(P9="Exempt","Workers’ comp exemption","Workers’ comp"),IF(Y9=F9,"License",IF(Y9=L9,"Auto","Umbrella"))))&amp;" expired "&amp;-Z9&amp;" days ago",IF(Z9&lt;='Your Requirements'!$B$6,IF(Y9=I9,"GL",IF(Y9=Q9,IF(P9="Exempt","Workers’ comp exemption","Workers’ comp"),IF(Y9=F9,"License",IF(Y9=L9,"Auto","Umbrella"))))&amp;" expires in "&amp;Z9&amp;" days","OK"))))</f>
        <v>OK</v>
      </c>
      <c r="AB9" s="34" t="str">
        <f aca="false">IF($A9="","",IF(IF(AND('Your Requirements'!$B$7&gt;0,N(J9)&lt;'Your Requirements'!$B$7),"GL occurrence, ","")&amp;IF(AND('Your Requirements'!$B$8&gt;0,N(K9)&lt;'Your Requirements'!$B$8),"GL aggregate, ","")&amp;IF(AND('Your Requirements'!$B$9&gt;0,N(M9)&lt;'Your Requirements'!$B$9),"Auto, ","")&amp;IF(AND('Your Requirements'!$B$10&gt;0,N(O9)&lt;'Your Requirements'!$B$10),"Umbrella, ","")&amp;IF(AND('Your Requirements'!$B$11&gt;0,P9="Policy",N(R9)&lt;'Your Requirements'!$B$11),"Employer’s liability, ","")="","OK","Below your minimum: "&amp;LEFT(IF(AND('Your Requirements'!$B$7&gt;0,N(J9)&lt;'Your Requirements'!$B$7),"GL occurrence, ","")&amp;IF(AND('Your Requirements'!$B$8&gt;0,N(K9)&lt;'Your Requirements'!$B$8),"GL aggregate, ","")&amp;IF(AND('Your Requirements'!$B$9&gt;0,N(M9)&lt;'Your Requirements'!$B$9),"Auto, ","")&amp;IF(AND('Your Requirements'!$B$10&gt;0,N(O9)&lt;'Your Requirements'!$B$10),"Umbrella, ","")&amp;IF(AND('Your Requirements'!$B$11&gt;0,P9="Policy",N(R9)&lt;'Your Requirements'!$B$11),"Employer’s liability, ",""),LEN(IF(AND('Your Requirements'!$B$7&gt;0,N(J9)&lt;'Your Requirements'!$B$7),"GL occurrence, ","")&amp;IF(AND('Your Requirements'!$B$8&gt;0,N(K9)&lt;'Your Requirements'!$B$8),"GL aggregate, ","")&amp;IF(AND('Your Requirements'!$B$9&gt;0,N(M9)&lt;'Your Requirements'!$B$9),"Auto, ","")&amp;IF(AND('Your Requirements'!$B$10&gt;0,N(O9)&lt;'Your Requirements'!$B$10),"Umbrella, ","")&amp;IF(AND('Your Requirements'!$B$11&gt;0,P9="Policy",N(R9)&lt;'Your Requirements'!$B$11),"Employer’s liability, ",""))-2)))</f>
        <v>Below your minimum: GL occurrence, GL aggregate</v>
      </c>
      <c r="AC9" s="34" t="str">
        <f aca="false">IF($A9="","",IF(IF(I9="","GL dates, ","")&amp;IF(P9="","Workers’ comp status, ","")&amp;IF(AND(P9&lt;&gt;"None",P9&lt;&gt;"",Q9=""),"Workers’ comp dates, ","")&amp;IF(AND('Your Requirements'!$B$12="Yes",S9&lt;&gt;"Yes"),"AI ongoing, ","")&amp;IF(AND('Your Requirements'!$B$13="Yes",T9&lt;&gt;"Yes"),"AI completed work, ","")&amp;IF(AND('Your Requirements'!$B$14="Yes",U9&lt;&gt;"Yes"),"Waiver of subrogation, ","")&amp;IF(AND('Your Requirements'!$B$15="Yes",V9&lt;&gt;"Yes"),"Primary and non-contributory, ","")&amp;IF(AND('Your Requirements'!$B$16="Yes",D9&lt;&gt;"Yes"),"W-9, ","")="","OK","Missing: "&amp;LEFT(IF(I9="","GL dates, ","")&amp;IF(P9="","Workers’ comp status, ","")&amp;IF(AND(P9&lt;&gt;"None",P9&lt;&gt;"",Q9=""),"Workers’ comp dates, ","")&amp;IF(AND('Your Requirements'!$B$12="Yes",S9&lt;&gt;"Yes"),"AI ongoing, ","")&amp;IF(AND('Your Requirements'!$B$13="Yes",T9&lt;&gt;"Yes"),"AI completed work, ","")&amp;IF(AND('Your Requirements'!$B$14="Yes",U9&lt;&gt;"Yes"),"Waiver of subrogation, ","")&amp;IF(AND('Your Requirements'!$B$15="Yes",V9&lt;&gt;"Yes"),"Primary and non-contributory, ","")&amp;IF(AND('Your Requirements'!$B$16="Yes",D9&lt;&gt;"Yes"),"W-9, ",""),LEN(IF(I9="","GL dates, ","")&amp;IF(P9="","Workers’ comp status, ","")&amp;IF(AND(P9&lt;&gt;"None",P9&lt;&gt;"",Q9=""),"Workers’ comp dates, ","")&amp;IF(AND('Your Requirements'!$B$12="Yes",S9&lt;&gt;"Yes"),"AI ongoing, ","")&amp;IF(AND('Your Requirements'!$B$13="Yes",T9&lt;&gt;"Yes"),"AI completed work, ","")&amp;IF(AND('Your Requirements'!$B$14="Yes",U9&lt;&gt;"Yes"),"Waiver of subrogation, ","")&amp;IF(AND('Your Requirements'!$B$15="Yes",V9&lt;&gt;"Yes"),"Primary and non-contributory, ","")&amp;IF(AND('Your Requirements'!$B$16="Yes",D9&lt;&gt;"Yes"),"W-9, ",""))-2)))</f>
        <v>OK</v>
      </c>
      <c r="AD9" s="35" t="str">
        <f aca="false">IF($A9="","",IF(OR(P9="None",AND(ISNUMBER(Z9),Z9&lt;0)),"Hold",IF(AB9&lt;&gt;"OK","Fix limits",IF(AC9&lt;&gt;"OK","Chase paperwork",IF(AND(ISNUMBER(Z9),Z9&lt;='Your Requirements'!$B$6),"Renew soon","Clear")))))</f>
        <v>Fix limits</v>
      </c>
      <c r="AE9" s="36" t="s">
        <v>142</v>
      </c>
    </row>
    <row r="10" customFormat="false" ht="23.85" hidden="false" customHeight="false" outlineLevel="0" collapsed="false">
      <c r="A10" s="29" t="s">
        <v>143</v>
      </c>
      <c r="B10" s="29" t="s">
        <v>144</v>
      </c>
      <c r="C10" s="29" t="s">
        <v>145</v>
      </c>
      <c r="D10" s="29" t="s">
        <v>64</v>
      </c>
      <c r="E10" s="29" t="s">
        <v>146</v>
      </c>
      <c r="F10" s="30" t="n">
        <f aca="true">TODAY()+520</f>
        <v>46825</v>
      </c>
      <c r="G10" s="29" t="s">
        <v>127</v>
      </c>
      <c r="H10" s="29" t="s">
        <v>147</v>
      </c>
      <c r="I10" s="30" t="n">
        <f aca="true">TODAY()+95</f>
        <v>46400</v>
      </c>
      <c r="J10" s="31" t="n">
        <v>1000000</v>
      </c>
      <c r="K10" s="31" t="n">
        <v>2000000</v>
      </c>
      <c r="L10" s="30" t="n">
        <f aca="true">TODAY()+95</f>
        <v>46400</v>
      </c>
      <c r="M10" s="31" t="n">
        <v>1000000</v>
      </c>
      <c r="N10" s="30"/>
      <c r="O10" s="31"/>
      <c r="P10" s="29" t="s">
        <v>121</v>
      </c>
      <c r="Q10" s="30" t="n">
        <f aca="true">TODAY()+95</f>
        <v>46400</v>
      </c>
      <c r="R10" s="31" t="n">
        <v>1000000</v>
      </c>
      <c r="S10" s="29" t="s">
        <v>64</v>
      </c>
      <c r="T10" s="29" t="s">
        <v>148</v>
      </c>
      <c r="U10" s="29" t="s">
        <v>64</v>
      </c>
      <c r="V10" s="29" t="s">
        <v>64</v>
      </c>
      <c r="W10" s="30" t="n">
        <f aca="true">TODAY()-270</f>
        <v>46035</v>
      </c>
      <c r="X10" s="30" t="n">
        <f aca="true">TODAY()-268</f>
        <v>46037</v>
      </c>
      <c r="Y10" s="32" t="n">
        <f aca="false">IF($A10="","",IF(COUNT(F10,I10,L10,N10,Q10)=0,"",MIN(F10,I10,L10,N10,Q10)))</f>
        <v>46400</v>
      </c>
      <c r="Z10" s="33" t="n">
        <f aca="false">IF(OR($A10="",Y10=""),"",Y10-'Your Requirements'!$B$17)</f>
        <v>95</v>
      </c>
      <c r="AA10" s="34" t="str">
        <f aca="false">IF($A10="","",IF(Y10="","No dates entered",IF(Z10&lt;0,IF(Y10=I10,"GL",IF(Y10=Q10,IF(P10="Exempt","Workers’ comp exemption","Workers’ comp"),IF(Y10=F10,"License",IF(Y10=L10,"Auto","Umbrella"))))&amp;" expired "&amp;-Z10&amp;" days ago",IF(Z10&lt;='Your Requirements'!$B$6,IF(Y10=I10,"GL",IF(Y10=Q10,IF(P10="Exempt","Workers’ comp exemption","Workers’ comp"),IF(Y10=F10,"License",IF(Y10=L10,"Auto","Umbrella"))))&amp;" expires in "&amp;Z10&amp;" days","OK"))))</f>
        <v>OK</v>
      </c>
      <c r="AB10" s="34" t="str">
        <f aca="false">IF($A10="","",IF(IF(AND('Your Requirements'!$B$7&gt;0,N(J10)&lt;'Your Requirements'!$B$7),"GL occurrence, ","")&amp;IF(AND('Your Requirements'!$B$8&gt;0,N(K10)&lt;'Your Requirements'!$B$8),"GL aggregate, ","")&amp;IF(AND('Your Requirements'!$B$9&gt;0,N(M10)&lt;'Your Requirements'!$B$9),"Auto, ","")&amp;IF(AND('Your Requirements'!$B$10&gt;0,N(O10)&lt;'Your Requirements'!$B$10),"Umbrella, ","")&amp;IF(AND('Your Requirements'!$B$11&gt;0,P10="Policy",N(R10)&lt;'Your Requirements'!$B$11),"Employer’s liability, ","")="","OK","Below your minimum: "&amp;LEFT(IF(AND('Your Requirements'!$B$7&gt;0,N(J10)&lt;'Your Requirements'!$B$7),"GL occurrence, ","")&amp;IF(AND('Your Requirements'!$B$8&gt;0,N(K10)&lt;'Your Requirements'!$B$8),"GL aggregate, ","")&amp;IF(AND('Your Requirements'!$B$9&gt;0,N(M10)&lt;'Your Requirements'!$B$9),"Auto, ","")&amp;IF(AND('Your Requirements'!$B$10&gt;0,N(O10)&lt;'Your Requirements'!$B$10),"Umbrella, ","")&amp;IF(AND('Your Requirements'!$B$11&gt;0,P10="Policy",N(R10)&lt;'Your Requirements'!$B$11),"Employer’s liability, ",""),LEN(IF(AND('Your Requirements'!$B$7&gt;0,N(J10)&lt;'Your Requirements'!$B$7),"GL occurrence, ","")&amp;IF(AND('Your Requirements'!$B$8&gt;0,N(K10)&lt;'Your Requirements'!$B$8),"GL aggregate, ","")&amp;IF(AND('Your Requirements'!$B$9&gt;0,N(M10)&lt;'Your Requirements'!$B$9),"Auto, ","")&amp;IF(AND('Your Requirements'!$B$10&gt;0,N(O10)&lt;'Your Requirements'!$B$10),"Umbrella, ","")&amp;IF(AND('Your Requirements'!$B$11&gt;0,P10="Policy",N(R10)&lt;'Your Requirements'!$B$11),"Employer’s liability, ",""))-2)))</f>
        <v>OK</v>
      </c>
      <c r="AC10" s="34" t="str">
        <f aca="false">IF($A10="","",IF(IF(I10="","GL dates, ","")&amp;IF(P10="","Workers’ comp status, ","")&amp;IF(AND(P10&lt;&gt;"None",P10&lt;&gt;"",Q10=""),"Workers’ comp dates, ","")&amp;IF(AND('Your Requirements'!$B$12="Yes",S10&lt;&gt;"Yes"),"AI ongoing, ","")&amp;IF(AND('Your Requirements'!$B$13="Yes",T10&lt;&gt;"Yes"),"AI completed work, ","")&amp;IF(AND('Your Requirements'!$B$14="Yes",U10&lt;&gt;"Yes"),"Waiver of subrogation, ","")&amp;IF(AND('Your Requirements'!$B$15="Yes",V10&lt;&gt;"Yes"),"Primary and non-contributory, ","")&amp;IF(AND('Your Requirements'!$B$16="Yes",D10&lt;&gt;"Yes"),"W-9, ","")="","OK","Missing: "&amp;LEFT(IF(I10="","GL dates, ","")&amp;IF(P10="","Workers’ comp status, ","")&amp;IF(AND(P10&lt;&gt;"None",P10&lt;&gt;"",Q10=""),"Workers’ comp dates, ","")&amp;IF(AND('Your Requirements'!$B$12="Yes",S10&lt;&gt;"Yes"),"AI ongoing, ","")&amp;IF(AND('Your Requirements'!$B$13="Yes",T10&lt;&gt;"Yes"),"AI completed work, ","")&amp;IF(AND('Your Requirements'!$B$14="Yes",U10&lt;&gt;"Yes"),"Waiver of subrogation, ","")&amp;IF(AND('Your Requirements'!$B$15="Yes",V10&lt;&gt;"Yes"),"Primary and non-contributory, ","")&amp;IF(AND('Your Requirements'!$B$16="Yes",D10&lt;&gt;"Yes"),"W-9, ",""),LEN(IF(I10="","GL dates, ","")&amp;IF(P10="","Workers’ comp status, ","")&amp;IF(AND(P10&lt;&gt;"None",P10&lt;&gt;"",Q10=""),"Workers’ comp dates, ","")&amp;IF(AND('Your Requirements'!$B$12="Yes",S10&lt;&gt;"Yes"),"AI ongoing, ","")&amp;IF(AND('Your Requirements'!$B$13="Yes",T10&lt;&gt;"Yes"),"AI completed work, ","")&amp;IF(AND('Your Requirements'!$B$14="Yes",U10&lt;&gt;"Yes"),"Waiver of subrogation, ","")&amp;IF(AND('Your Requirements'!$B$15="Yes",V10&lt;&gt;"Yes"),"Primary and non-contributory, ","")&amp;IF(AND('Your Requirements'!$B$16="Yes",D10&lt;&gt;"Yes"),"W-9, ",""))-2)))</f>
        <v>Missing: AI completed work</v>
      </c>
      <c r="AD10" s="35" t="str">
        <f aca="false">IF($A10="","",IF(OR(P10="None",AND(ISNUMBER(Z10),Z10&lt;0)),"Hold",IF(AB10&lt;&gt;"OK","Fix limits",IF(AC10&lt;&gt;"OK","Chase paperwork",IF(AND(ISNUMBER(Z10),Z10&lt;='Your Requirements'!$B$6),"Renew soon","Clear")))))</f>
        <v>Chase paperwork</v>
      </c>
      <c r="AE10" s="36" t="s">
        <v>149</v>
      </c>
    </row>
    <row r="11" customFormat="false" ht="23.85" hidden="false" customHeight="false" outlineLevel="0" collapsed="false">
      <c r="A11" s="29" t="s">
        <v>150</v>
      </c>
      <c r="B11" s="29" t="s">
        <v>151</v>
      </c>
      <c r="C11" s="29" t="s">
        <v>152</v>
      </c>
      <c r="D11" s="29" t="s">
        <v>148</v>
      </c>
      <c r="E11" s="29" t="s">
        <v>153</v>
      </c>
      <c r="F11" s="30" t="n">
        <f aca="true">TODAY()+160</f>
        <v>46465</v>
      </c>
      <c r="G11" s="29" t="s">
        <v>119</v>
      </c>
      <c r="H11" s="29" t="s">
        <v>154</v>
      </c>
      <c r="I11" s="30" t="n">
        <f aca="true">TODAY()+205</f>
        <v>46510</v>
      </c>
      <c r="J11" s="31" t="n">
        <v>1000000</v>
      </c>
      <c r="K11" s="31" t="n">
        <v>2000000</v>
      </c>
      <c r="L11" s="30" t="n">
        <f aca="true">TODAY()+205</f>
        <v>46510</v>
      </c>
      <c r="M11" s="31" t="n">
        <v>1000000</v>
      </c>
      <c r="N11" s="30"/>
      <c r="O11" s="31"/>
      <c r="P11" s="29" t="s">
        <v>155</v>
      </c>
      <c r="Q11" s="30" t="n">
        <f aca="true">TODAY()+420</f>
        <v>46725</v>
      </c>
      <c r="R11" s="31"/>
      <c r="S11" s="29" t="s">
        <v>64</v>
      </c>
      <c r="T11" s="29" t="s">
        <v>64</v>
      </c>
      <c r="U11" s="29" t="s">
        <v>64</v>
      </c>
      <c r="V11" s="29" t="s">
        <v>64</v>
      </c>
      <c r="W11" s="30" t="n">
        <f aca="true">TODAY()-160</f>
        <v>46145</v>
      </c>
      <c r="X11" s="30" t="n">
        <f aca="true">TODAY()-158</f>
        <v>46147</v>
      </c>
      <c r="Y11" s="32" t="n">
        <f aca="false">IF($A11="","",IF(COUNT(F11,I11,L11,N11,Q11)=0,"",MIN(F11,I11,L11,N11,Q11)))</f>
        <v>46465</v>
      </c>
      <c r="Z11" s="33" t="n">
        <f aca="false">IF(OR($A11="",Y11=""),"",Y11-'Your Requirements'!$B$17)</f>
        <v>160</v>
      </c>
      <c r="AA11" s="34" t="str">
        <f aca="false">IF($A11="","",IF(Y11="","No dates entered",IF(Z11&lt;0,IF(Y11=I11,"GL",IF(Y11=Q11,IF(P11="Exempt","Workers’ comp exemption","Workers’ comp"),IF(Y11=F11,"License",IF(Y11=L11,"Auto","Umbrella"))))&amp;" expired "&amp;-Z11&amp;" days ago",IF(Z11&lt;='Your Requirements'!$B$6,IF(Y11=I11,"GL",IF(Y11=Q11,IF(P11="Exempt","Workers’ comp exemption","Workers’ comp"),IF(Y11=F11,"License",IF(Y11=L11,"Auto","Umbrella"))))&amp;" expires in "&amp;Z11&amp;" days","OK"))))</f>
        <v>OK</v>
      </c>
      <c r="AB11" s="34" t="str">
        <f aca="false">IF($A11="","",IF(IF(AND('Your Requirements'!$B$7&gt;0,N(J11)&lt;'Your Requirements'!$B$7),"GL occurrence, ","")&amp;IF(AND('Your Requirements'!$B$8&gt;0,N(K11)&lt;'Your Requirements'!$B$8),"GL aggregate, ","")&amp;IF(AND('Your Requirements'!$B$9&gt;0,N(M11)&lt;'Your Requirements'!$B$9),"Auto, ","")&amp;IF(AND('Your Requirements'!$B$10&gt;0,N(O11)&lt;'Your Requirements'!$B$10),"Umbrella, ","")&amp;IF(AND('Your Requirements'!$B$11&gt;0,P11="Policy",N(R11)&lt;'Your Requirements'!$B$11),"Employer’s liability, ","")="","OK","Below your minimum: "&amp;LEFT(IF(AND('Your Requirements'!$B$7&gt;0,N(J11)&lt;'Your Requirements'!$B$7),"GL occurrence, ","")&amp;IF(AND('Your Requirements'!$B$8&gt;0,N(K11)&lt;'Your Requirements'!$B$8),"GL aggregate, ","")&amp;IF(AND('Your Requirements'!$B$9&gt;0,N(M11)&lt;'Your Requirements'!$B$9),"Auto, ","")&amp;IF(AND('Your Requirements'!$B$10&gt;0,N(O11)&lt;'Your Requirements'!$B$10),"Umbrella, ","")&amp;IF(AND('Your Requirements'!$B$11&gt;0,P11="Policy",N(R11)&lt;'Your Requirements'!$B$11),"Employer’s liability, ",""),LEN(IF(AND('Your Requirements'!$B$7&gt;0,N(J11)&lt;'Your Requirements'!$B$7),"GL occurrence, ","")&amp;IF(AND('Your Requirements'!$B$8&gt;0,N(K11)&lt;'Your Requirements'!$B$8),"GL aggregate, ","")&amp;IF(AND('Your Requirements'!$B$9&gt;0,N(M11)&lt;'Your Requirements'!$B$9),"Auto, ","")&amp;IF(AND('Your Requirements'!$B$10&gt;0,N(O11)&lt;'Your Requirements'!$B$10),"Umbrella, ","")&amp;IF(AND('Your Requirements'!$B$11&gt;0,P11="Policy",N(R11)&lt;'Your Requirements'!$B$11),"Employer’s liability, ",""))-2)))</f>
        <v>OK</v>
      </c>
      <c r="AC11" s="34" t="str">
        <f aca="false">IF($A11="","",IF(IF(I11="","GL dates, ","")&amp;IF(P11="","Workers’ comp status, ","")&amp;IF(AND(P11&lt;&gt;"None",P11&lt;&gt;"",Q11=""),"Workers’ comp dates, ","")&amp;IF(AND('Your Requirements'!$B$12="Yes",S11&lt;&gt;"Yes"),"AI ongoing, ","")&amp;IF(AND('Your Requirements'!$B$13="Yes",T11&lt;&gt;"Yes"),"AI completed work, ","")&amp;IF(AND('Your Requirements'!$B$14="Yes",U11&lt;&gt;"Yes"),"Waiver of subrogation, ","")&amp;IF(AND('Your Requirements'!$B$15="Yes",V11&lt;&gt;"Yes"),"Primary and non-contributory, ","")&amp;IF(AND('Your Requirements'!$B$16="Yes",D11&lt;&gt;"Yes"),"W-9, ","")="","OK","Missing: "&amp;LEFT(IF(I11="","GL dates, ","")&amp;IF(P11="","Workers’ comp status, ","")&amp;IF(AND(P11&lt;&gt;"None",P11&lt;&gt;"",Q11=""),"Workers’ comp dates, ","")&amp;IF(AND('Your Requirements'!$B$12="Yes",S11&lt;&gt;"Yes"),"AI ongoing, ","")&amp;IF(AND('Your Requirements'!$B$13="Yes",T11&lt;&gt;"Yes"),"AI completed work, ","")&amp;IF(AND('Your Requirements'!$B$14="Yes",U11&lt;&gt;"Yes"),"Waiver of subrogation, ","")&amp;IF(AND('Your Requirements'!$B$15="Yes",V11&lt;&gt;"Yes"),"Primary and non-contributory, ","")&amp;IF(AND('Your Requirements'!$B$16="Yes",D11&lt;&gt;"Yes"),"W-9, ",""),LEN(IF(I11="","GL dates, ","")&amp;IF(P11="","Workers’ comp status, ","")&amp;IF(AND(P11&lt;&gt;"None",P11&lt;&gt;"",Q11=""),"Workers’ comp dates, ","")&amp;IF(AND('Your Requirements'!$B$12="Yes",S11&lt;&gt;"Yes"),"AI ongoing, ","")&amp;IF(AND('Your Requirements'!$B$13="Yes",T11&lt;&gt;"Yes"),"AI completed work, ","")&amp;IF(AND('Your Requirements'!$B$14="Yes",U11&lt;&gt;"Yes"),"Waiver of subrogation, ","")&amp;IF(AND('Your Requirements'!$B$15="Yes",V11&lt;&gt;"Yes"),"Primary and non-contributory, ","")&amp;IF(AND('Your Requirements'!$B$16="Yes",D11&lt;&gt;"Yes"),"W-9, ",""))-2)))</f>
        <v>Missing: W-9</v>
      </c>
      <c r="AD11" s="35" t="str">
        <f aca="false">IF($A11="","",IF(OR(P11="None",AND(ISNUMBER(Z11),Z11&lt;0)),"Hold",IF(AB11&lt;&gt;"OK","Fix limits",IF(AC11&lt;&gt;"OK","Chase paperwork",IF(AND(ISNUMBER(Z11),Z11&lt;='Your Requirements'!$B$6),"Renew soon","Clear")))))</f>
        <v>Chase paperwork</v>
      </c>
      <c r="AE11" s="36" t="s">
        <v>156</v>
      </c>
    </row>
    <row r="12" customFormat="false" ht="15" hidden="false" customHeight="false" outlineLevel="0" collapsed="false">
      <c r="A12" s="29"/>
      <c r="B12" s="29"/>
      <c r="C12" s="29"/>
      <c r="D12" s="29"/>
      <c r="E12" s="29"/>
      <c r="F12" s="30"/>
      <c r="G12" s="29"/>
      <c r="H12" s="29"/>
      <c r="I12" s="30"/>
      <c r="J12" s="31"/>
      <c r="K12" s="31"/>
      <c r="L12" s="30"/>
      <c r="M12" s="31"/>
      <c r="N12" s="30"/>
      <c r="O12" s="31"/>
      <c r="P12" s="29"/>
      <c r="Q12" s="30"/>
      <c r="R12" s="31"/>
      <c r="S12" s="29"/>
      <c r="T12" s="29"/>
      <c r="U12" s="29"/>
      <c r="V12" s="29"/>
      <c r="W12" s="30"/>
      <c r="X12" s="30"/>
      <c r="Y12" s="32" t="str">
        <f aca="false">IF($A12="","",IF(COUNT(F12,I12,L12,N12,Q12)=0,"",MIN(F12,I12,L12,N12,Q12)))</f>
        <v/>
      </c>
      <c r="Z12" s="33" t="str">
        <f aca="false">IF(OR($A12="",Y12=""),"",Y12-'Your Requirements'!$B$17)</f>
        <v/>
      </c>
      <c r="AA12" s="34" t="str">
        <f aca="false">IF($A12="","",IF(Y12="","No dates entered",IF(Z12&lt;0,IF(Y12=I12,"GL",IF(Y12=Q12,IF(P12="Exempt","Workers’ comp exemption","Workers’ comp"),IF(Y12=F12,"License",IF(Y12=L12,"Auto","Umbrella"))))&amp;" expired "&amp;-Z12&amp;" days ago",IF(Z12&lt;='Your Requirements'!$B$6,IF(Y12=I12,"GL",IF(Y12=Q12,IF(P12="Exempt","Workers’ comp exemption","Workers’ comp"),IF(Y12=F12,"License",IF(Y12=L12,"Auto","Umbrella"))))&amp;" expires in "&amp;Z12&amp;" days","OK"))))</f>
        <v/>
      </c>
      <c r="AB12" s="34" t="str">
        <f aca="false">IF($A12="","",IF(IF(AND('Your Requirements'!$B$7&gt;0,N(J12)&lt;'Your Requirements'!$B$7),"GL occurrence, ","")&amp;IF(AND('Your Requirements'!$B$8&gt;0,N(K12)&lt;'Your Requirements'!$B$8),"GL aggregate, ","")&amp;IF(AND('Your Requirements'!$B$9&gt;0,N(M12)&lt;'Your Requirements'!$B$9),"Auto, ","")&amp;IF(AND('Your Requirements'!$B$10&gt;0,N(O12)&lt;'Your Requirements'!$B$10),"Umbrella, ","")&amp;IF(AND('Your Requirements'!$B$11&gt;0,P12="Policy",N(R12)&lt;'Your Requirements'!$B$11),"Employer’s liability, ","")="","OK","Below your minimum: "&amp;LEFT(IF(AND('Your Requirements'!$B$7&gt;0,N(J12)&lt;'Your Requirements'!$B$7),"GL occurrence, ","")&amp;IF(AND('Your Requirements'!$B$8&gt;0,N(K12)&lt;'Your Requirements'!$B$8),"GL aggregate, ","")&amp;IF(AND('Your Requirements'!$B$9&gt;0,N(M12)&lt;'Your Requirements'!$B$9),"Auto, ","")&amp;IF(AND('Your Requirements'!$B$10&gt;0,N(O12)&lt;'Your Requirements'!$B$10),"Umbrella, ","")&amp;IF(AND('Your Requirements'!$B$11&gt;0,P12="Policy",N(R12)&lt;'Your Requirements'!$B$11),"Employer’s liability, ",""),LEN(IF(AND('Your Requirements'!$B$7&gt;0,N(J12)&lt;'Your Requirements'!$B$7),"GL occurrence, ","")&amp;IF(AND('Your Requirements'!$B$8&gt;0,N(K12)&lt;'Your Requirements'!$B$8),"GL aggregate, ","")&amp;IF(AND('Your Requirements'!$B$9&gt;0,N(M12)&lt;'Your Requirements'!$B$9),"Auto, ","")&amp;IF(AND('Your Requirements'!$B$10&gt;0,N(O12)&lt;'Your Requirements'!$B$10),"Umbrella, ","")&amp;IF(AND('Your Requirements'!$B$11&gt;0,P12="Policy",N(R12)&lt;'Your Requirements'!$B$11),"Employer’s liability, ",""))-2)))</f>
        <v/>
      </c>
      <c r="AC12" s="34" t="str">
        <f aca="false">IF($A12="","",IF(IF(I12="","GL dates, ","")&amp;IF(P12="","Workers’ comp status, ","")&amp;IF(AND(P12&lt;&gt;"None",P12&lt;&gt;"",Q12=""),"Workers’ comp dates, ","")&amp;IF(AND('Your Requirements'!$B$12="Yes",S12&lt;&gt;"Yes"),"AI ongoing, ","")&amp;IF(AND('Your Requirements'!$B$13="Yes",T12&lt;&gt;"Yes"),"AI completed work, ","")&amp;IF(AND('Your Requirements'!$B$14="Yes",U12&lt;&gt;"Yes"),"Waiver of subrogation, ","")&amp;IF(AND('Your Requirements'!$B$15="Yes",V12&lt;&gt;"Yes"),"Primary and non-contributory, ","")&amp;IF(AND('Your Requirements'!$B$16="Yes",D12&lt;&gt;"Yes"),"W-9, ","")="","OK","Missing: "&amp;LEFT(IF(I12="","GL dates, ","")&amp;IF(P12="","Workers’ comp status, ","")&amp;IF(AND(P12&lt;&gt;"None",P12&lt;&gt;"",Q12=""),"Workers’ comp dates, ","")&amp;IF(AND('Your Requirements'!$B$12="Yes",S12&lt;&gt;"Yes"),"AI ongoing, ","")&amp;IF(AND('Your Requirements'!$B$13="Yes",T12&lt;&gt;"Yes"),"AI completed work, ","")&amp;IF(AND('Your Requirements'!$B$14="Yes",U12&lt;&gt;"Yes"),"Waiver of subrogation, ","")&amp;IF(AND('Your Requirements'!$B$15="Yes",V12&lt;&gt;"Yes"),"Primary and non-contributory, ","")&amp;IF(AND('Your Requirements'!$B$16="Yes",D12&lt;&gt;"Yes"),"W-9, ",""),LEN(IF(I12="","GL dates, ","")&amp;IF(P12="","Workers’ comp status, ","")&amp;IF(AND(P12&lt;&gt;"None",P12&lt;&gt;"",Q12=""),"Workers’ comp dates, ","")&amp;IF(AND('Your Requirements'!$B$12="Yes",S12&lt;&gt;"Yes"),"AI ongoing, ","")&amp;IF(AND('Your Requirements'!$B$13="Yes",T12&lt;&gt;"Yes"),"AI completed work, ","")&amp;IF(AND('Your Requirements'!$B$14="Yes",U12&lt;&gt;"Yes"),"Waiver of subrogation, ","")&amp;IF(AND('Your Requirements'!$B$15="Yes",V12&lt;&gt;"Yes"),"Primary and non-contributory, ","")&amp;IF(AND('Your Requirements'!$B$16="Yes",D12&lt;&gt;"Yes"),"W-9, ",""))-2)))</f>
        <v/>
      </c>
      <c r="AD12" s="35" t="str">
        <f aca="false">IF($A12="","",IF(OR(P12="None",AND(ISNUMBER(Z12),Z12&lt;0)),"Hold",IF(AB12&lt;&gt;"OK","Fix limits",IF(AC12&lt;&gt;"OK","Chase paperwork",IF(AND(ISNUMBER(Z12),Z12&lt;='Your Requirements'!$B$6),"Renew soon","Clear")))))</f>
        <v/>
      </c>
      <c r="AE12" s="36"/>
    </row>
    <row r="13" customFormat="false" ht="15" hidden="false" customHeight="false" outlineLevel="0" collapsed="false">
      <c r="A13" s="29"/>
      <c r="B13" s="29"/>
      <c r="C13" s="29"/>
      <c r="D13" s="29"/>
      <c r="E13" s="29"/>
      <c r="F13" s="30"/>
      <c r="G13" s="29"/>
      <c r="H13" s="29"/>
      <c r="I13" s="30"/>
      <c r="J13" s="31"/>
      <c r="K13" s="31"/>
      <c r="L13" s="30"/>
      <c r="M13" s="31"/>
      <c r="N13" s="30"/>
      <c r="O13" s="31"/>
      <c r="P13" s="29"/>
      <c r="Q13" s="30"/>
      <c r="R13" s="31"/>
      <c r="S13" s="29"/>
      <c r="T13" s="29"/>
      <c r="U13" s="29"/>
      <c r="V13" s="29"/>
      <c r="W13" s="30"/>
      <c r="X13" s="30"/>
      <c r="Y13" s="32" t="str">
        <f aca="false">IF($A13="","",IF(COUNT(F13,I13,L13,N13,Q13)=0,"",MIN(F13,I13,L13,N13,Q13)))</f>
        <v/>
      </c>
      <c r="Z13" s="33" t="str">
        <f aca="false">IF(OR($A13="",Y13=""),"",Y13-'Your Requirements'!$B$17)</f>
        <v/>
      </c>
      <c r="AA13" s="34" t="str">
        <f aca="false">IF($A13="","",IF(Y13="","No dates entered",IF(Z13&lt;0,IF(Y13=I13,"GL",IF(Y13=Q13,IF(P13="Exempt","Workers’ comp exemption","Workers’ comp"),IF(Y13=F13,"License",IF(Y13=L13,"Auto","Umbrella"))))&amp;" expired "&amp;-Z13&amp;" days ago",IF(Z13&lt;='Your Requirements'!$B$6,IF(Y13=I13,"GL",IF(Y13=Q13,IF(P13="Exempt","Workers’ comp exemption","Workers’ comp"),IF(Y13=F13,"License",IF(Y13=L13,"Auto","Umbrella"))))&amp;" expires in "&amp;Z13&amp;" days","OK"))))</f>
        <v/>
      </c>
      <c r="AB13" s="34" t="str">
        <f aca="false">IF($A13="","",IF(IF(AND('Your Requirements'!$B$7&gt;0,N(J13)&lt;'Your Requirements'!$B$7),"GL occurrence, ","")&amp;IF(AND('Your Requirements'!$B$8&gt;0,N(K13)&lt;'Your Requirements'!$B$8),"GL aggregate, ","")&amp;IF(AND('Your Requirements'!$B$9&gt;0,N(M13)&lt;'Your Requirements'!$B$9),"Auto, ","")&amp;IF(AND('Your Requirements'!$B$10&gt;0,N(O13)&lt;'Your Requirements'!$B$10),"Umbrella, ","")&amp;IF(AND('Your Requirements'!$B$11&gt;0,P13="Policy",N(R13)&lt;'Your Requirements'!$B$11),"Employer’s liability, ","")="","OK","Below your minimum: "&amp;LEFT(IF(AND('Your Requirements'!$B$7&gt;0,N(J13)&lt;'Your Requirements'!$B$7),"GL occurrence, ","")&amp;IF(AND('Your Requirements'!$B$8&gt;0,N(K13)&lt;'Your Requirements'!$B$8),"GL aggregate, ","")&amp;IF(AND('Your Requirements'!$B$9&gt;0,N(M13)&lt;'Your Requirements'!$B$9),"Auto, ","")&amp;IF(AND('Your Requirements'!$B$10&gt;0,N(O13)&lt;'Your Requirements'!$B$10),"Umbrella, ","")&amp;IF(AND('Your Requirements'!$B$11&gt;0,P13="Policy",N(R13)&lt;'Your Requirements'!$B$11),"Employer’s liability, ",""),LEN(IF(AND('Your Requirements'!$B$7&gt;0,N(J13)&lt;'Your Requirements'!$B$7),"GL occurrence, ","")&amp;IF(AND('Your Requirements'!$B$8&gt;0,N(K13)&lt;'Your Requirements'!$B$8),"GL aggregate, ","")&amp;IF(AND('Your Requirements'!$B$9&gt;0,N(M13)&lt;'Your Requirements'!$B$9),"Auto, ","")&amp;IF(AND('Your Requirements'!$B$10&gt;0,N(O13)&lt;'Your Requirements'!$B$10),"Umbrella, ","")&amp;IF(AND('Your Requirements'!$B$11&gt;0,P13="Policy",N(R13)&lt;'Your Requirements'!$B$11),"Employer’s liability, ",""))-2)))</f>
        <v/>
      </c>
      <c r="AC13" s="34" t="str">
        <f aca="false">IF($A13="","",IF(IF(I13="","GL dates, ","")&amp;IF(P13="","Workers’ comp status, ","")&amp;IF(AND(P13&lt;&gt;"None",P13&lt;&gt;"",Q13=""),"Workers’ comp dates, ","")&amp;IF(AND('Your Requirements'!$B$12="Yes",S13&lt;&gt;"Yes"),"AI ongoing, ","")&amp;IF(AND('Your Requirements'!$B$13="Yes",T13&lt;&gt;"Yes"),"AI completed work, ","")&amp;IF(AND('Your Requirements'!$B$14="Yes",U13&lt;&gt;"Yes"),"Waiver of subrogation, ","")&amp;IF(AND('Your Requirements'!$B$15="Yes",V13&lt;&gt;"Yes"),"Primary and non-contributory, ","")&amp;IF(AND('Your Requirements'!$B$16="Yes",D13&lt;&gt;"Yes"),"W-9, ","")="","OK","Missing: "&amp;LEFT(IF(I13="","GL dates, ","")&amp;IF(P13="","Workers’ comp status, ","")&amp;IF(AND(P13&lt;&gt;"None",P13&lt;&gt;"",Q13=""),"Workers’ comp dates, ","")&amp;IF(AND('Your Requirements'!$B$12="Yes",S13&lt;&gt;"Yes"),"AI ongoing, ","")&amp;IF(AND('Your Requirements'!$B$13="Yes",T13&lt;&gt;"Yes"),"AI completed work, ","")&amp;IF(AND('Your Requirements'!$B$14="Yes",U13&lt;&gt;"Yes"),"Waiver of subrogation, ","")&amp;IF(AND('Your Requirements'!$B$15="Yes",V13&lt;&gt;"Yes"),"Primary and non-contributory, ","")&amp;IF(AND('Your Requirements'!$B$16="Yes",D13&lt;&gt;"Yes"),"W-9, ",""),LEN(IF(I13="","GL dates, ","")&amp;IF(P13="","Workers’ comp status, ","")&amp;IF(AND(P13&lt;&gt;"None",P13&lt;&gt;"",Q13=""),"Workers’ comp dates, ","")&amp;IF(AND('Your Requirements'!$B$12="Yes",S13&lt;&gt;"Yes"),"AI ongoing, ","")&amp;IF(AND('Your Requirements'!$B$13="Yes",T13&lt;&gt;"Yes"),"AI completed work, ","")&amp;IF(AND('Your Requirements'!$B$14="Yes",U13&lt;&gt;"Yes"),"Waiver of subrogation, ","")&amp;IF(AND('Your Requirements'!$B$15="Yes",V13&lt;&gt;"Yes"),"Primary and non-contributory, ","")&amp;IF(AND('Your Requirements'!$B$16="Yes",D13&lt;&gt;"Yes"),"W-9, ",""))-2)))</f>
        <v/>
      </c>
      <c r="AD13" s="35" t="str">
        <f aca="false">IF($A13="","",IF(OR(P13="None",AND(ISNUMBER(Z13),Z13&lt;0)),"Hold",IF(AB13&lt;&gt;"OK","Fix limits",IF(AC13&lt;&gt;"OK","Chase paperwork",IF(AND(ISNUMBER(Z13),Z13&lt;='Your Requirements'!$B$6),"Renew soon","Clear")))))</f>
        <v/>
      </c>
      <c r="AE13" s="36"/>
    </row>
    <row r="14" customFormat="false" ht="15" hidden="false" customHeight="false" outlineLevel="0" collapsed="false">
      <c r="A14" s="29"/>
      <c r="B14" s="29"/>
      <c r="C14" s="29"/>
      <c r="D14" s="29"/>
      <c r="E14" s="29"/>
      <c r="F14" s="30"/>
      <c r="G14" s="29"/>
      <c r="H14" s="29"/>
      <c r="I14" s="30"/>
      <c r="J14" s="31"/>
      <c r="K14" s="31"/>
      <c r="L14" s="30"/>
      <c r="M14" s="31"/>
      <c r="N14" s="30"/>
      <c r="O14" s="31"/>
      <c r="P14" s="29"/>
      <c r="Q14" s="30"/>
      <c r="R14" s="31"/>
      <c r="S14" s="29"/>
      <c r="T14" s="29"/>
      <c r="U14" s="29"/>
      <c r="V14" s="29"/>
      <c r="W14" s="30"/>
      <c r="X14" s="30"/>
      <c r="Y14" s="32" t="str">
        <f aca="false">IF($A14="","",IF(COUNT(F14,I14,L14,N14,Q14)=0,"",MIN(F14,I14,L14,N14,Q14)))</f>
        <v/>
      </c>
      <c r="Z14" s="33" t="str">
        <f aca="false">IF(OR($A14="",Y14=""),"",Y14-'Your Requirements'!$B$17)</f>
        <v/>
      </c>
      <c r="AA14" s="34" t="str">
        <f aca="false">IF($A14="","",IF(Y14="","No dates entered",IF(Z14&lt;0,IF(Y14=I14,"GL",IF(Y14=Q14,IF(P14="Exempt","Workers’ comp exemption","Workers’ comp"),IF(Y14=F14,"License",IF(Y14=L14,"Auto","Umbrella"))))&amp;" expired "&amp;-Z14&amp;" days ago",IF(Z14&lt;='Your Requirements'!$B$6,IF(Y14=I14,"GL",IF(Y14=Q14,IF(P14="Exempt","Workers’ comp exemption","Workers’ comp"),IF(Y14=F14,"License",IF(Y14=L14,"Auto","Umbrella"))))&amp;" expires in "&amp;Z14&amp;" days","OK"))))</f>
        <v/>
      </c>
      <c r="AB14" s="34" t="str">
        <f aca="false">IF($A14="","",IF(IF(AND('Your Requirements'!$B$7&gt;0,N(J14)&lt;'Your Requirements'!$B$7),"GL occurrence, ","")&amp;IF(AND('Your Requirements'!$B$8&gt;0,N(K14)&lt;'Your Requirements'!$B$8),"GL aggregate, ","")&amp;IF(AND('Your Requirements'!$B$9&gt;0,N(M14)&lt;'Your Requirements'!$B$9),"Auto, ","")&amp;IF(AND('Your Requirements'!$B$10&gt;0,N(O14)&lt;'Your Requirements'!$B$10),"Umbrella, ","")&amp;IF(AND('Your Requirements'!$B$11&gt;0,P14="Policy",N(R14)&lt;'Your Requirements'!$B$11),"Employer’s liability, ","")="","OK","Below your minimum: "&amp;LEFT(IF(AND('Your Requirements'!$B$7&gt;0,N(J14)&lt;'Your Requirements'!$B$7),"GL occurrence, ","")&amp;IF(AND('Your Requirements'!$B$8&gt;0,N(K14)&lt;'Your Requirements'!$B$8),"GL aggregate, ","")&amp;IF(AND('Your Requirements'!$B$9&gt;0,N(M14)&lt;'Your Requirements'!$B$9),"Auto, ","")&amp;IF(AND('Your Requirements'!$B$10&gt;0,N(O14)&lt;'Your Requirements'!$B$10),"Umbrella, ","")&amp;IF(AND('Your Requirements'!$B$11&gt;0,P14="Policy",N(R14)&lt;'Your Requirements'!$B$11),"Employer’s liability, ",""),LEN(IF(AND('Your Requirements'!$B$7&gt;0,N(J14)&lt;'Your Requirements'!$B$7),"GL occurrence, ","")&amp;IF(AND('Your Requirements'!$B$8&gt;0,N(K14)&lt;'Your Requirements'!$B$8),"GL aggregate, ","")&amp;IF(AND('Your Requirements'!$B$9&gt;0,N(M14)&lt;'Your Requirements'!$B$9),"Auto, ","")&amp;IF(AND('Your Requirements'!$B$10&gt;0,N(O14)&lt;'Your Requirements'!$B$10),"Umbrella, ","")&amp;IF(AND('Your Requirements'!$B$11&gt;0,P14="Policy",N(R14)&lt;'Your Requirements'!$B$11),"Employer’s liability, ",""))-2)))</f>
        <v/>
      </c>
      <c r="AC14" s="34" t="str">
        <f aca="false">IF($A14="","",IF(IF(I14="","GL dates, ","")&amp;IF(P14="","Workers’ comp status, ","")&amp;IF(AND(P14&lt;&gt;"None",P14&lt;&gt;"",Q14=""),"Workers’ comp dates, ","")&amp;IF(AND('Your Requirements'!$B$12="Yes",S14&lt;&gt;"Yes"),"AI ongoing, ","")&amp;IF(AND('Your Requirements'!$B$13="Yes",T14&lt;&gt;"Yes"),"AI completed work, ","")&amp;IF(AND('Your Requirements'!$B$14="Yes",U14&lt;&gt;"Yes"),"Waiver of subrogation, ","")&amp;IF(AND('Your Requirements'!$B$15="Yes",V14&lt;&gt;"Yes"),"Primary and non-contributory, ","")&amp;IF(AND('Your Requirements'!$B$16="Yes",D14&lt;&gt;"Yes"),"W-9, ","")="","OK","Missing: "&amp;LEFT(IF(I14="","GL dates, ","")&amp;IF(P14="","Workers’ comp status, ","")&amp;IF(AND(P14&lt;&gt;"None",P14&lt;&gt;"",Q14=""),"Workers’ comp dates, ","")&amp;IF(AND('Your Requirements'!$B$12="Yes",S14&lt;&gt;"Yes"),"AI ongoing, ","")&amp;IF(AND('Your Requirements'!$B$13="Yes",T14&lt;&gt;"Yes"),"AI completed work, ","")&amp;IF(AND('Your Requirements'!$B$14="Yes",U14&lt;&gt;"Yes"),"Waiver of subrogation, ","")&amp;IF(AND('Your Requirements'!$B$15="Yes",V14&lt;&gt;"Yes"),"Primary and non-contributory, ","")&amp;IF(AND('Your Requirements'!$B$16="Yes",D14&lt;&gt;"Yes"),"W-9, ",""),LEN(IF(I14="","GL dates, ","")&amp;IF(P14="","Workers’ comp status, ","")&amp;IF(AND(P14&lt;&gt;"None",P14&lt;&gt;"",Q14=""),"Workers’ comp dates, ","")&amp;IF(AND('Your Requirements'!$B$12="Yes",S14&lt;&gt;"Yes"),"AI ongoing, ","")&amp;IF(AND('Your Requirements'!$B$13="Yes",T14&lt;&gt;"Yes"),"AI completed work, ","")&amp;IF(AND('Your Requirements'!$B$14="Yes",U14&lt;&gt;"Yes"),"Waiver of subrogation, ","")&amp;IF(AND('Your Requirements'!$B$15="Yes",V14&lt;&gt;"Yes"),"Primary and non-contributory, ","")&amp;IF(AND('Your Requirements'!$B$16="Yes",D14&lt;&gt;"Yes"),"W-9, ",""))-2)))</f>
        <v/>
      </c>
      <c r="AD14" s="35" t="str">
        <f aca="false">IF($A14="","",IF(OR(P14="None",AND(ISNUMBER(Z14),Z14&lt;0)),"Hold",IF(AB14&lt;&gt;"OK","Fix limits",IF(AC14&lt;&gt;"OK","Chase paperwork",IF(AND(ISNUMBER(Z14),Z14&lt;='Your Requirements'!$B$6),"Renew soon","Clear")))))</f>
        <v/>
      </c>
      <c r="AE14" s="36"/>
    </row>
    <row r="15" customFormat="false" ht="15" hidden="false" customHeight="false" outlineLevel="0" collapsed="false">
      <c r="A15" s="29"/>
      <c r="B15" s="29"/>
      <c r="C15" s="29"/>
      <c r="D15" s="29"/>
      <c r="E15" s="29"/>
      <c r="F15" s="30"/>
      <c r="G15" s="29"/>
      <c r="H15" s="29"/>
      <c r="I15" s="30"/>
      <c r="J15" s="31"/>
      <c r="K15" s="31"/>
      <c r="L15" s="30"/>
      <c r="M15" s="31"/>
      <c r="N15" s="30"/>
      <c r="O15" s="31"/>
      <c r="P15" s="29"/>
      <c r="Q15" s="30"/>
      <c r="R15" s="31"/>
      <c r="S15" s="29"/>
      <c r="T15" s="29"/>
      <c r="U15" s="29"/>
      <c r="V15" s="29"/>
      <c r="W15" s="30"/>
      <c r="X15" s="30"/>
      <c r="Y15" s="32" t="str">
        <f aca="false">IF($A15="","",IF(COUNT(F15,I15,L15,N15,Q15)=0,"",MIN(F15,I15,L15,N15,Q15)))</f>
        <v/>
      </c>
      <c r="Z15" s="33" t="str">
        <f aca="false">IF(OR($A15="",Y15=""),"",Y15-'Your Requirements'!$B$17)</f>
        <v/>
      </c>
      <c r="AA15" s="34" t="str">
        <f aca="false">IF($A15="","",IF(Y15="","No dates entered",IF(Z15&lt;0,IF(Y15=I15,"GL",IF(Y15=Q15,IF(P15="Exempt","Workers’ comp exemption","Workers’ comp"),IF(Y15=F15,"License",IF(Y15=L15,"Auto","Umbrella"))))&amp;" expired "&amp;-Z15&amp;" days ago",IF(Z15&lt;='Your Requirements'!$B$6,IF(Y15=I15,"GL",IF(Y15=Q15,IF(P15="Exempt","Workers’ comp exemption","Workers’ comp"),IF(Y15=F15,"License",IF(Y15=L15,"Auto","Umbrella"))))&amp;" expires in "&amp;Z15&amp;" days","OK"))))</f>
        <v/>
      </c>
      <c r="AB15" s="34" t="str">
        <f aca="false">IF($A15="","",IF(IF(AND('Your Requirements'!$B$7&gt;0,N(J15)&lt;'Your Requirements'!$B$7),"GL occurrence, ","")&amp;IF(AND('Your Requirements'!$B$8&gt;0,N(K15)&lt;'Your Requirements'!$B$8),"GL aggregate, ","")&amp;IF(AND('Your Requirements'!$B$9&gt;0,N(M15)&lt;'Your Requirements'!$B$9),"Auto, ","")&amp;IF(AND('Your Requirements'!$B$10&gt;0,N(O15)&lt;'Your Requirements'!$B$10),"Umbrella, ","")&amp;IF(AND('Your Requirements'!$B$11&gt;0,P15="Policy",N(R15)&lt;'Your Requirements'!$B$11),"Employer’s liability, ","")="","OK","Below your minimum: "&amp;LEFT(IF(AND('Your Requirements'!$B$7&gt;0,N(J15)&lt;'Your Requirements'!$B$7),"GL occurrence, ","")&amp;IF(AND('Your Requirements'!$B$8&gt;0,N(K15)&lt;'Your Requirements'!$B$8),"GL aggregate, ","")&amp;IF(AND('Your Requirements'!$B$9&gt;0,N(M15)&lt;'Your Requirements'!$B$9),"Auto, ","")&amp;IF(AND('Your Requirements'!$B$10&gt;0,N(O15)&lt;'Your Requirements'!$B$10),"Umbrella, ","")&amp;IF(AND('Your Requirements'!$B$11&gt;0,P15="Policy",N(R15)&lt;'Your Requirements'!$B$11),"Employer’s liability, ",""),LEN(IF(AND('Your Requirements'!$B$7&gt;0,N(J15)&lt;'Your Requirements'!$B$7),"GL occurrence, ","")&amp;IF(AND('Your Requirements'!$B$8&gt;0,N(K15)&lt;'Your Requirements'!$B$8),"GL aggregate, ","")&amp;IF(AND('Your Requirements'!$B$9&gt;0,N(M15)&lt;'Your Requirements'!$B$9),"Auto, ","")&amp;IF(AND('Your Requirements'!$B$10&gt;0,N(O15)&lt;'Your Requirements'!$B$10),"Umbrella, ","")&amp;IF(AND('Your Requirements'!$B$11&gt;0,P15="Policy",N(R15)&lt;'Your Requirements'!$B$11),"Employer’s liability, ",""))-2)))</f>
        <v/>
      </c>
      <c r="AC15" s="34" t="str">
        <f aca="false">IF($A15="","",IF(IF(I15="","GL dates, ","")&amp;IF(P15="","Workers’ comp status, ","")&amp;IF(AND(P15&lt;&gt;"None",P15&lt;&gt;"",Q15=""),"Workers’ comp dates, ","")&amp;IF(AND('Your Requirements'!$B$12="Yes",S15&lt;&gt;"Yes"),"AI ongoing, ","")&amp;IF(AND('Your Requirements'!$B$13="Yes",T15&lt;&gt;"Yes"),"AI completed work, ","")&amp;IF(AND('Your Requirements'!$B$14="Yes",U15&lt;&gt;"Yes"),"Waiver of subrogation, ","")&amp;IF(AND('Your Requirements'!$B$15="Yes",V15&lt;&gt;"Yes"),"Primary and non-contributory, ","")&amp;IF(AND('Your Requirements'!$B$16="Yes",D15&lt;&gt;"Yes"),"W-9, ","")="","OK","Missing: "&amp;LEFT(IF(I15="","GL dates, ","")&amp;IF(P15="","Workers’ comp status, ","")&amp;IF(AND(P15&lt;&gt;"None",P15&lt;&gt;"",Q15=""),"Workers’ comp dates, ","")&amp;IF(AND('Your Requirements'!$B$12="Yes",S15&lt;&gt;"Yes"),"AI ongoing, ","")&amp;IF(AND('Your Requirements'!$B$13="Yes",T15&lt;&gt;"Yes"),"AI completed work, ","")&amp;IF(AND('Your Requirements'!$B$14="Yes",U15&lt;&gt;"Yes"),"Waiver of subrogation, ","")&amp;IF(AND('Your Requirements'!$B$15="Yes",V15&lt;&gt;"Yes"),"Primary and non-contributory, ","")&amp;IF(AND('Your Requirements'!$B$16="Yes",D15&lt;&gt;"Yes"),"W-9, ",""),LEN(IF(I15="","GL dates, ","")&amp;IF(P15="","Workers’ comp status, ","")&amp;IF(AND(P15&lt;&gt;"None",P15&lt;&gt;"",Q15=""),"Workers’ comp dates, ","")&amp;IF(AND('Your Requirements'!$B$12="Yes",S15&lt;&gt;"Yes"),"AI ongoing, ","")&amp;IF(AND('Your Requirements'!$B$13="Yes",T15&lt;&gt;"Yes"),"AI completed work, ","")&amp;IF(AND('Your Requirements'!$B$14="Yes",U15&lt;&gt;"Yes"),"Waiver of subrogation, ","")&amp;IF(AND('Your Requirements'!$B$15="Yes",V15&lt;&gt;"Yes"),"Primary and non-contributory, ","")&amp;IF(AND('Your Requirements'!$B$16="Yes",D15&lt;&gt;"Yes"),"W-9, ",""))-2)))</f>
        <v/>
      </c>
      <c r="AD15" s="35" t="str">
        <f aca="false">IF($A15="","",IF(OR(P15="None",AND(ISNUMBER(Z15),Z15&lt;0)),"Hold",IF(AB15&lt;&gt;"OK","Fix limits",IF(AC15&lt;&gt;"OK","Chase paperwork",IF(AND(ISNUMBER(Z15),Z15&lt;='Your Requirements'!$B$6),"Renew soon","Clear")))))</f>
        <v/>
      </c>
      <c r="AE15" s="36"/>
    </row>
    <row r="16" customFormat="false" ht="15" hidden="false" customHeight="false" outlineLevel="0" collapsed="false">
      <c r="A16" s="29"/>
      <c r="B16" s="29"/>
      <c r="C16" s="29"/>
      <c r="D16" s="29"/>
      <c r="E16" s="29"/>
      <c r="F16" s="30"/>
      <c r="G16" s="29"/>
      <c r="H16" s="29"/>
      <c r="I16" s="30"/>
      <c r="J16" s="31"/>
      <c r="K16" s="31"/>
      <c r="L16" s="30"/>
      <c r="M16" s="31"/>
      <c r="N16" s="30"/>
      <c r="O16" s="31"/>
      <c r="P16" s="29"/>
      <c r="Q16" s="30"/>
      <c r="R16" s="31"/>
      <c r="S16" s="29"/>
      <c r="T16" s="29"/>
      <c r="U16" s="29"/>
      <c r="V16" s="29"/>
      <c r="W16" s="30"/>
      <c r="X16" s="30"/>
      <c r="Y16" s="32" t="str">
        <f aca="false">IF($A16="","",IF(COUNT(F16,I16,L16,N16,Q16)=0,"",MIN(F16,I16,L16,N16,Q16)))</f>
        <v/>
      </c>
      <c r="Z16" s="33" t="str">
        <f aca="false">IF(OR($A16="",Y16=""),"",Y16-'Your Requirements'!$B$17)</f>
        <v/>
      </c>
      <c r="AA16" s="34" t="str">
        <f aca="false">IF($A16="","",IF(Y16="","No dates entered",IF(Z16&lt;0,IF(Y16=I16,"GL",IF(Y16=Q16,IF(P16="Exempt","Workers’ comp exemption","Workers’ comp"),IF(Y16=F16,"License",IF(Y16=L16,"Auto","Umbrella"))))&amp;" expired "&amp;-Z16&amp;" days ago",IF(Z16&lt;='Your Requirements'!$B$6,IF(Y16=I16,"GL",IF(Y16=Q16,IF(P16="Exempt","Workers’ comp exemption","Workers’ comp"),IF(Y16=F16,"License",IF(Y16=L16,"Auto","Umbrella"))))&amp;" expires in "&amp;Z16&amp;" days","OK"))))</f>
        <v/>
      </c>
      <c r="AB16" s="34" t="str">
        <f aca="false">IF($A16="","",IF(IF(AND('Your Requirements'!$B$7&gt;0,N(J16)&lt;'Your Requirements'!$B$7),"GL occurrence, ","")&amp;IF(AND('Your Requirements'!$B$8&gt;0,N(K16)&lt;'Your Requirements'!$B$8),"GL aggregate, ","")&amp;IF(AND('Your Requirements'!$B$9&gt;0,N(M16)&lt;'Your Requirements'!$B$9),"Auto, ","")&amp;IF(AND('Your Requirements'!$B$10&gt;0,N(O16)&lt;'Your Requirements'!$B$10),"Umbrella, ","")&amp;IF(AND('Your Requirements'!$B$11&gt;0,P16="Policy",N(R16)&lt;'Your Requirements'!$B$11),"Employer’s liability, ","")="","OK","Below your minimum: "&amp;LEFT(IF(AND('Your Requirements'!$B$7&gt;0,N(J16)&lt;'Your Requirements'!$B$7),"GL occurrence, ","")&amp;IF(AND('Your Requirements'!$B$8&gt;0,N(K16)&lt;'Your Requirements'!$B$8),"GL aggregate, ","")&amp;IF(AND('Your Requirements'!$B$9&gt;0,N(M16)&lt;'Your Requirements'!$B$9),"Auto, ","")&amp;IF(AND('Your Requirements'!$B$10&gt;0,N(O16)&lt;'Your Requirements'!$B$10),"Umbrella, ","")&amp;IF(AND('Your Requirements'!$B$11&gt;0,P16="Policy",N(R16)&lt;'Your Requirements'!$B$11),"Employer’s liability, ",""),LEN(IF(AND('Your Requirements'!$B$7&gt;0,N(J16)&lt;'Your Requirements'!$B$7),"GL occurrence, ","")&amp;IF(AND('Your Requirements'!$B$8&gt;0,N(K16)&lt;'Your Requirements'!$B$8),"GL aggregate, ","")&amp;IF(AND('Your Requirements'!$B$9&gt;0,N(M16)&lt;'Your Requirements'!$B$9),"Auto, ","")&amp;IF(AND('Your Requirements'!$B$10&gt;0,N(O16)&lt;'Your Requirements'!$B$10),"Umbrella, ","")&amp;IF(AND('Your Requirements'!$B$11&gt;0,P16="Policy",N(R16)&lt;'Your Requirements'!$B$11),"Employer’s liability, ",""))-2)))</f>
        <v/>
      </c>
      <c r="AC16" s="34" t="str">
        <f aca="false">IF($A16="","",IF(IF(I16="","GL dates, ","")&amp;IF(P16="","Workers’ comp status, ","")&amp;IF(AND(P16&lt;&gt;"None",P16&lt;&gt;"",Q16=""),"Workers’ comp dates, ","")&amp;IF(AND('Your Requirements'!$B$12="Yes",S16&lt;&gt;"Yes"),"AI ongoing, ","")&amp;IF(AND('Your Requirements'!$B$13="Yes",T16&lt;&gt;"Yes"),"AI completed work, ","")&amp;IF(AND('Your Requirements'!$B$14="Yes",U16&lt;&gt;"Yes"),"Waiver of subrogation, ","")&amp;IF(AND('Your Requirements'!$B$15="Yes",V16&lt;&gt;"Yes"),"Primary and non-contributory, ","")&amp;IF(AND('Your Requirements'!$B$16="Yes",D16&lt;&gt;"Yes"),"W-9, ","")="","OK","Missing: "&amp;LEFT(IF(I16="","GL dates, ","")&amp;IF(P16="","Workers’ comp status, ","")&amp;IF(AND(P16&lt;&gt;"None",P16&lt;&gt;"",Q16=""),"Workers’ comp dates, ","")&amp;IF(AND('Your Requirements'!$B$12="Yes",S16&lt;&gt;"Yes"),"AI ongoing, ","")&amp;IF(AND('Your Requirements'!$B$13="Yes",T16&lt;&gt;"Yes"),"AI completed work, ","")&amp;IF(AND('Your Requirements'!$B$14="Yes",U16&lt;&gt;"Yes"),"Waiver of subrogation, ","")&amp;IF(AND('Your Requirements'!$B$15="Yes",V16&lt;&gt;"Yes"),"Primary and non-contributory, ","")&amp;IF(AND('Your Requirements'!$B$16="Yes",D16&lt;&gt;"Yes"),"W-9, ",""),LEN(IF(I16="","GL dates, ","")&amp;IF(P16="","Workers’ comp status, ","")&amp;IF(AND(P16&lt;&gt;"None",P16&lt;&gt;"",Q16=""),"Workers’ comp dates, ","")&amp;IF(AND('Your Requirements'!$B$12="Yes",S16&lt;&gt;"Yes"),"AI ongoing, ","")&amp;IF(AND('Your Requirements'!$B$13="Yes",T16&lt;&gt;"Yes"),"AI completed work, ","")&amp;IF(AND('Your Requirements'!$B$14="Yes",U16&lt;&gt;"Yes"),"Waiver of subrogation, ","")&amp;IF(AND('Your Requirements'!$B$15="Yes",V16&lt;&gt;"Yes"),"Primary and non-contributory, ","")&amp;IF(AND('Your Requirements'!$B$16="Yes",D16&lt;&gt;"Yes"),"W-9, ",""))-2)))</f>
        <v/>
      </c>
      <c r="AD16" s="35" t="str">
        <f aca="false">IF($A16="","",IF(OR(P16="None",AND(ISNUMBER(Z16),Z16&lt;0)),"Hold",IF(AB16&lt;&gt;"OK","Fix limits",IF(AC16&lt;&gt;"OK","Chase paperwork",IF(AND(ISNUMBER(Z16),Z16&lt;='Your Requirements'!$B$6),"Renew soon","Clear")))))</f>
        <v/>
      </c>
      <c r="AE16" s="36"/>
    </row>
    <row r="17" customFormat="false" ht="15" hidden="false" customHeight="false" outlineLevel="0" collapsed="false">
      <c r="A17" s="29"/>
      <c r="B17" s="29"/>
      <c r="C17" s="29"/>
      <c r="D17" s="29"/>
      <c r="E17" s="29"/>
      <c r="F17" s="30"/>
      <c r="G17" s="29"/>
      <c r="H17" s="29"/>
      <c r="I17" s="30"/>
      <c r="J17" s="31"/>
      <c r="K17" s="31"/>
      <c r="L17" s="30"/>
      <c r="M17" s="31"/>
      <c r="N17" s="30"/>
      <c r="O17" s="31"/>
      <c r="P17" s="29"/>
      <c r="Q17" s="30"/>
      <c r="R17" s="31"/>
      <c r="S17" s="29"/>
      <c r="T17" s="29"/>
      <c r="U17" s="29"/>
      <c r="V17" s="29"/>
      <c r="W17" s="30"/>
      <c r="X17" s="30"/>
      <c r="Y17" s="32" t="str">
        <f aca="false">IF($A17="","",IF(COUNT(F17,I17,L17,N17,Q17)=0,"",MIN(F17,I17,L17,N17,Q17)))</f>
        <v/>
      </c>
      <c r="Z17" s="33" t="str">
        <f aca="false">IF(OR($A17="",Y17=""),"",Y17-'Your Requirements'!$B$17)</f>
        <v/>
      </c>
      <c r="AA17" s="34" t="str">
        <f aca="false">IF($A17="","",IF(Y17="","No dates entered",IF(Z17&lt;0,IF(Y17=I17,"GL",IF(Y17=Q17,IF(P17="Exempt","Workers’ comp exemption","Workers’ comp"),IF(Y17=F17,"License",IF(Y17=L17,"Auto","Umbrella"))))&amp;" expired "&amp;-Z17&amp;" days ago",IF(Z17&lt;='Your Requirements'!$B$6,IF(Y17=I17,"GL",IF(Y17=Q17,IF(P17="Exempt","Workers’ comp exemption","Workers’ comp"),IF(Y17=F17,"License",IF(Y17=L17,"Auto","Umbrella"))))&amp;" expires in "&amp;Z17&amp;" days","OK"))))</f>
        <v/>
      </c>
      <c r="AB17" s="34" t="str">
        <f aca="false">IF($A17="","",IF(IF(AND('Your Requirements'!$B$7&gt;0,N(J17)&lt;'Your Requirements'!$B$7),"GL occurrence, ","")&amp;IF(AND('Your Requirements'!$B$8&gt;0,N(K17)&lt;'Your Requirements'!$B$8),"GL aggregate, ","")&amp;IF(AND('Your Requirements'!$B$9&gt;0,N(M17)&lt;'Your Requirements'!$B$9),"Auto, ","")&amp;IF(AND('Your Requirements'!$B$10&gt;0,N(O17)&lt;'Your Requirements'!$B$10),"Umbrella, ","")&amp;IF(AND('Your Requirements'!$B$11&gt;0,P17="Policy",N(R17)&lt;'Your Requirements'!$B$11),"Employer’s liability, ","")="","OK","Below your minimum: "&amp;LEFT(IF(AND('Your Requirements'!$B$7&gt;0,N(J17)&lt;'Your Requirements'!$B$7),"GL occurrence, ","")&amp;IF(AND('Your Requirements'!$B$8&gt;0,N(K17)&lt;'Your Requirements'!$B$8),"GL aggregate, ","")&amp;IF(AND('Your Requirements'!$B$9&gt;0,N(M17)&lt;'Your Requirements'!$B$9),"Auto, ","")&amp;IF(AND('Your Requirements'!$B$10&gt;0,N(O17)&lt;'Your Requirements'!$B$10),"Umbrella, ","")&amp;IF(AND('Your Requirements'!$B$11&gt;0,P17="Policy",N(R17)&lt;'Your Requirements'!$B$11),"Employer’s liability, ",""),LEN(IF(AND('Your Requirements'!$B$7&gt;0,N(J17)&lt;'Your Requirements'!$B$7),"GL occurrence, ","")&amp;IF(AND('Your Requirements'!$B$8&gt;0,N(K17)&lt;'Your Requirements'!$B$8),"GL aggregate, ","")&amp;IF(AND('Your Requirements'!$B$9&gt;0,N(M17)&lt;'Your Requirements'!$B$9),"Auto, ","")&amp;IF(AND('Your Requirements'!$B$10&gt;0,N(O17)&lt;'Your Requirements'!$B$10),"Umbrella, ","")&amp;IF(AND('Your Requirements'!$B$11&gt;0,P17="Policy",N(R17)&lt;'Your Requirements'!$B$11),"Employer’s liability, ",""))-2)))</f>
        <v/>
      </c>
      <c r="AC17" s="34" t="str">
        <f aca="false">IF($A17="","",IF(IF(I17="","GL dates, ","")&amp;IF(P17="","Workers’ comp status, ","")&amp;IF(AND(P17&lt;&gt;"None",P17&lt;&gt;"",Q17=""),"Workers’ comp dates, ","")&amp;IF(AND('Your Requirements'!$B$12="Yes",S17&lt;&gt;"Yes"),"AI ongoing, ","")&amp;IF(AND('Your Requirements'!$B$13="Yes",T17&lt;&gt;"Yes"),"AI completed work, ","")&amp;IF(AND('Your Requirements'!$B$14="Yes",U17&lt;&gt;"Yes"),"Waiver of subrogation, ","")&amp;IF(AND('Your Requirements'!$B$15="Yes",V17&lt;&gt;"Yes"),"Primary and non-contributory, ","")&amp;IF(AND('Your Requirements'!$B$16="Yes",D17&lt;&gt;"Yes"),"W-9, ","")="","OK","Missing: "&amp;LEFT(IF(I17="","GL dates, ","")&amp;IF(P17="","Workers’ comp status, ","")&amp;IF(AND(P17&lt;&gt;"None",P17&lt;&gt;"",Q17=""),"Workers’ comp dates, ","")&amp;IF(AND('Your Requirements'!$B$12="Yes",S17&lt;&gt;"Yes"),"AI ongoing, ","")&amp;IF(AND('Your Requirements'!$B$13="Yes",T17&lt;&gt;"Yes"),"AI completed work, ","")&amp;IF(AND('Your Requirements'!$B$14="Yes",U17&lt;&gt;"Yes"),"Waiver of subrogation, ","")&amp;IF(AND('Your Requirements'!$B$15="Yes",V17&lt;&gt;"Yes"),"Primary and non-contributory, ","")&amp;IF(AND('Your Requirements'!$B$16="Yes",D17&lt;&gt;"Yes"),"W-9, ",""),LEN(IF(I17="","GL dates, ","")&amp;IF(P17="","Workers’ comp status, ","")&amp;IF(AND(P17&lt;&gt;"None",P17&lt;&gt;"",Q17=""),"Workers’ comp dates, ","")&amp;IF(AND('Your Requirements'!$B$12="Yes",S17&lt;&gt;"Yes"),"AI ongoing, ","")&amp;IF(AND('Your Requirements'!$B$13="Yes",T17&lt;&gt;"Yes"),"AI completed work, ","")&amp;IF(AND('Your Requirements'!$B$14="Yes",U17&lt;&gt;"Yes"),"Waiver of subrogation, ","")&amp;IF(AND('Your Requirements'!$B$15="Yes",V17&lt;&gt;"Yes"),"Primary and non-contributory, ","")&amp;IF(AND('Your Requirements'!$B$16="Yes",D17&lt;&gt;"Yes"),"W-9, ",""))-2)))</f>
        <v/>
      </c>
      <c r="AD17" s="35" t="str">
        <f aca="false">IF($A17="","",IF(OR(P17="None",AND(ISNUMBER(Z17),Z17&lt;0)),"Hold",IF(AB17&lt;&gt;"OK","Fix limits",IF(AC17&lt;&gt;"OK","Chase paperwork",IF(AND(ISNUMBER(Z17),Z17&lt;='Your Requirements'!$B$6),"Renew soon","Clear")))))</f>
        <v/>
      </c>
      <c r="AE17" s="36"/>
    </row>
    <row r="18" customFormat="false" ht="15" hidden="false" customHeight="false" outlineLevel="0" collapsed="false">
      <c r="A18" s="29"/>
      <c r="B18" s="29"/>
      <c r="C18" s="29"/>
      <c r="D18" s="29"/>
      <c r="E18" s="29"/>
      <c r="F18" s="30"/>
      <c r="G18" s="29"/>
      <c r="H18" s="29"/>
      <c r="I18" s="30"/>
      <c r="J18" s="31"/>
      <c r="K18" s="31"/>
      <c r="L18" s="30"/>
      <c r="M18" s="31"/>
      <c r="N18" s="30"/>
      <c r="O18" s="31"/>
      <c r="P18" s="29"/>
      <c r="Q18" s="30"/>
      <c r="R18" s="31"/>
      <c r="S18" s="29"/>
      <c r="T18" s="29"/>
      <c r="U18" s="29"/>
      <c r="V18" s="29"/>
      <c r="W18" s="30"/>
      <c r="X18" s="30"/>
      <c r="Y18" s="32" t="str">
        <f aca="false">IF($A18="","",IF(COUNT(F18,I18,L18,N18,Q18)=0,"",MIN(F18,I18,L18,N18,Q18)))</f>
        <v/>
      </c>
      <c r="Z18" s="33" t="str">
        <f aca="false">IF(OR($A18="",Y18=""),"",Y18-'Your Requirements'!$B$17)</f>
        <v/>
      </c>
      <c r="AA18" s="34" t="str">
        <f aca="false">IF($A18="","",IF(Y18="","No dates entered",IF(Z18&lt;0,IF(Y18=I18,"GL",IF(Y18=Q18,IF(P18="Exempt","Workers’ comp exemption","Workers’ comp"),IF(Y18=F18,"License",IF(Y18=L18,"Auto","Umbrella"))))&amp;" expired "&amp;-Z18&amp;" days ago",IF(Z18&lt;='Your Requirements'!$B$6,IF(Y18=I18,"GL",IF(Y18=Q18,IF(P18="Exempt","Workers’ comp exemption","Workers’ comp"),IF(Y18=F18,"License",IF(Y18=L18,"Auto","Umbrella"))))&amp;" expires in "&amp;Z18&amp;" days","OK"))))</f>
        <v/>
      </c>
      <c r="AB18" s="34" t="str">
        <f aca="false">IF($A18="","",IF(IF(AND('Your Requirements'!$B$7&gt;0,N(J18)&lt;'Your Requirements'!$B$7),"GL occurrence, ","")&amp;IF(AND('Your Requirements'!$B$8&gt;0,N(K18)&lt;'Your Requirements'!$B$8),"GL aggregate, ","")&amp;IF(AND('Your Requirements'!$B$9&gt;0,N(M18)&lt;'Your Requirements'!$B$9),"Auto, ","")&amp;IF(AND('Your Requirements'!$B$10&gt;0,N(O18)&lt;'Your Requirements'!$B$10),"Umbrella, ","")&amp;IF(AND('Your Requirements'!$B$11&gt;0,P18="Policy",N(R18)&lt;'Your Requirements'!$B$11),"Employer’s liability, ","")="","OK","Below your minimum: "&amp;LEFT(IF(AND('Your Requirements'!$B$7&gt;0,N(J18)&lt;'Your Requirements'!$B$7),"GL occurrence, ","")&amp;IF(AND('Your Requirements'!$B$8&gt;0,N(K18)&lt;'Your Requirements'!$B$8),"GL aggregate, ","")&amp;IF(AND('Your Requirements'!$B$9&gt;0,N(M18)&lt;'Your Requirements'!$B$9),"Auto, ","")&amp;IF(AND('Your Requirements'!$B$10&gt;0,N(O18)&lt;'Your Requirements'!$B$10),"Umbrella, ","")&amp;IF(AND('Your Requirements'!$B$11&gt;0,P18="Policy",N(R18)&lt;'Your Requirements'!$B$11),"Employer’s liability, ",""),LEN(IF(AND('Your Requirements'!$B$7&gt;0,N(J18)&lt;'Your Requirements'!$B$7),"GL occurrence, ","")&amp;IF(AND('Your Requirements'!$B$8&gt;0,N(K18)&lt;'Your Requirements'!$B$8),"GL aggregate, ","")&amp;IF(AND('Your Requirements'!$B$9&gt;0,N(M18)&lt;'Your Requirements'!$B$9),"Auto, ","")&amp;IF(AND('Your Requirements'!$B$10&gt;0,N(O18)&lt;'Your Requirements'!$B$10),"Umbrella, ","")&amp;IF(AND('Your Requirements'!$B$11&gt;0,P18="Policy",N(R18)&lt;'Your Requirements'!$B$11),"Employer’s liability, ",""))-2)))</f>
        <v/>
      </c>
      <c r="AC18" s="34" t="str">
        <f aca="false">IF($A18="","",IF(IF(I18="","GL dates, ","")&amp;IF(P18="","Workers’ comp status, ","")&amp;IF(AND(P18&lt;&gt;"None",P18&lt;&gt;"",Q18=""),"Workers’ comp dates, ","")&amp;IF(AND('Your Requirements'!$B$12="Yes",S18&lt;&gt;"Yes"),"AI ongoing, ","")&amp;IF(AND('Your Requirements'!$B$13="Yes",T18&lt;&gt;"Yes"),"AI completed work, ","")&amp;IF(AND('Your Requirements'!$B$14="Yes",U18&lt;&gt;"Yes"),"Waiver of subrogation, ","")&amp;IF(AND('Your Requirements'!$B$15="Yes",V18&lt;&gt;"Yes"),"Primary and non-contributory, ","")&amp;IF(AND('Your Requirements'!$B$16="Yes",D18&lt;&gt;"Yes"),"W-9, ","")="","OK","Missing: "&amp;LEFT(IF(I18="","GL dates, ","")&amp;IF(P18="","Workers’ comp status, ","")&amp;IF(AND(P18&lt;&gt;"None",P18&lt;&gt;"",Q18=""),"Workers’ comp dates, ","")&amp;IF(AND('Your Requirements'!$B$12="Yes",S18&lt;&gt;"Yes"),"AI ongoing, ","")&amp;IF(AND('Your Requirements'!$B$13="Yes",T18&lt;&gt;"Yes"),"AI completed work, ","")&amp;IF(AND('Your Requirements'!$B$14="Yes",U18&lt;&gt;"Yes"),"Waiver of subrogation, ","")&amp;IF(AND('Your Requirements'!$B$15="Yes",V18&lt;&gt;"Yes"),"Primary and non-contributory, ","")&amp;IF(AND('Your Requirements'!$B$16="Yes",D18&lt;&gt;"Yes"),"W-9, ",""),LEN(IF(I18="","GL dates, ","")&amp;IF(P18="","Workers’ comp status, ","")&amp;IF(AND(P18&lt;&gt;"None",P18&lt;&gt;"",Q18=""),"Workers’ comp dates, ","")&amp;IF(AND('Your Requirements'!$B$12="Yes",S18&lt;&gt;"Yes"),"AI ongoing, ","")&amp;IF(AND('Your Requirements'!$B$13="Yes",T18&lt;&gt;"Yes"),"AI completed work, ","")&amp;IF(AND('Your Requirements'!$B$14="Yes",U18&lt;&gt;"Yes"),"Waiver of subrogation, ","")&amp;IF(AND('Your Requirements'!$B$15="Yes",V18&lt;&gt;"Yes"),"Primary and non-contributory, ","")&amp;IF(AND('Your Requirements'!$B$16="Yes",D18&lt;&gt;"Yes"),"W-9, ",""))-2)))</f>
        <v/>
      </c>
      <c r="AD18" s="35" t="str">
        <f aca="false">IF($A18="","",IF(OR(P18="None",AND(ISNUMBER(Z18),Z18&lt;0)),"Hold",IF(AB18&lt;&gt;"OK","Fix limits",IF(AC18&lt;&gt;"OK","Chase paperwork",IF(AND(ISNUMBER(Z18),Z18&lt;='Your Requirements'!$B$6),"Renew soon","Clear")))))</f>
        <v/>
      </c>
      <c r="AE18" s="36"/>
    </row>
    <row r="19" customFormat="false" ht="15" hidden="false" customHeight="false" outlineLevel="0" collapsed="false">
      <c r="A19" s="29"/>
      <c r="B19" s="29"/>
      <c r="C19" s="29"/>
      <c r="D19" s="29"/>
      <c r="E19" s="29"/>
      <c r="F19" s="30"/>
      <c r="G19" s="29"/>
      <c r="H19" s="29"/>
      <c r="I19" s="30"/>
      <c r="J19" s="31"/>
      <c r="K19" s="31"/>
      <c r="L19" s="30"/>
      <c r="M19" s="31"/>
      <c r="N19" s="30"/>
      <c r="O19" s="31"/>
      <c r="P19" s="29"/>
      <c r="Q19" s="30"/>
      <c r="R19" s="31"/>
      <c r="S19" s="29"/>
      <c r="T19" s="29"/>
      <c r="U19" s="29"/>
      <c r="V19" s="29"/>
      <c r="W19" s="30"/>
      <c r="X19" s="30"/>
      <c r="Y19" s="32" t="str">
        <f aca="false">IF($A19="","",IF(COUNT(F19,I19,L19,N19,Q19)=0,"",MIN(F19,I19,L19,N19,Q19)))</f>
        <v/>
      </c>
      <c r="Z19" s="33" t="str">
        <f aca="false">IF(OR($A19="",Y19=""),"",Y19-'Your Requirements'!$B$17)</f>
        <v/>
      </c>
      <c r="AA19" s="34" t="str">
        <f aca="false">IF($A19="","",IF(Y19="","No dates entered",IF(Z19&lt;0,IF(Y19=I19,"GL",IF(Y19=Q19,IF(P19="Exempt","Workers’ comp exemption","Workers’ comp"),IF(Y19=F19,"License",IF(Y19=L19,"Auto","Umbrella"))))&amp;" expired "&amp;-Z19&amp;" days ago",IF(Z19&lt;='Your Requirements'!$B$6,IF(Y19=I19,"GL",IF(Y19=Q19,IF(P19="Exempt","Workers’ comp exemption","Workers’ comp"),IF(Y19=F19,"License",IF(Y19=L19,"Auto","Umbrella"))))&amp;" expires in "&amp;Z19&amp;" days","OK"))))</f>
        <v/>
      </c>
      <c r="AB19" s="34" t="str">
        <f aca="false">IF($A19="","",IF(IF(AND('Your Requirements'!$B$7&gt;0,N(J19)&lt;'Your Requirements'!$B$7),"GL occurrence, ","")&amp;IF(AND('Your Requirements'!$B$8&gt;0,N(K19)&lt;'Your Requirements'!$B$8),"GL aggregate, ","")&amp;IF(AND('Your Requirements'!$B$9&gt;0,N(M19)&lt;'Your Requirements'!$B$9),"Auto, ","")&amp;IF(AND('Your Requirements'!$B$10&gt;0,N(O19)&lt;'Your Requirements'!$B$10),"Umbrella, ","")&amp;IF(AND('Your Requirements'!$B$11&gt;0,P19="Policy",N(R19)&lt;'Your Requirements'!$B$11),"Employer’s liability, ","")="","OK","Below your minimum: "&amp;LEFT(IF(AND('Your Requirements'!$B$7&gt;0,N(J19)&lt;'Your Requirements'!$B$7),"GL occurrence, ","")&amp;IF(AND('Your Requirements'!$B$8&gt;0,N(K19)&lt;'Your Requirements'!$B$8),"GL aggregate, ","")&amp;IF(AND('Your Requirements'!$B$9&gt;0,N(M19)&lt;'Your Requirements'!$B$9),"Auto, ","")&amp;IF(AND('Your Requirements'!$B$10&gt;0,N(O19)&lt;'Your Requirements'!$B$10),"Umbrella, ","")&amp;IF(AND('Your Requirements'!$B$11&gt;0,P19="Policy",N(R19)&lt;'Your Requirements'!$B$11),"Employer’s liability, ",""),LEN(IF(AND('Your Requirements'!$B$7&gt;0,N(J19)&lt;'Your Requirements'!$B$7),"GL occurrence, ","")&amp;IF(AND('Your Requirements'!$B$8&gt;0,N(K19)&lt;'Your Requirements'!$B$8),"GL aggregate, ","")&amp;IF(AND('Your Requirements'!$B$9&gt;0,N(M19)&lt;'Your Requirements'!$B$9),"Auto, ","")&amp;IF(AND('Your Requirements'!$B$10&gt;0,N(O19)&lt;'Your Requirements'!$B$10),"Umbrella, ","")&amp;IF(AND('Your Requirements'!$B$11&gt;0,P19="Policy",N(R19)&lt;'Your Requirements'!$B$11),"Employer’s liability, ",""))-2)))</f>
        <v/>
      </c>
      <c r="AC19" s="34" t="str">
        <f aca="false">IF($A19="","",IF(IF(I19="","GL dates, ","")&amp;IF(P19="","Workers’ comp status, ","")&amp;IF(AND(P19&lt;&gt;"None",P19&lt;&gt;"",Q19=""),"Workers’ comp dates, ","")&amp;IF(AND('Your Requirements'!$B$12="Yes",S19&lt;&gt;"Yes"),"AI ongoing, ","")&amp;IF(AND('Your Requirements'!$B$13="Yes",T19&lt;&gt;"Yes"),"AI completed work, ","")&amp;IF(AND('Your Requirements'!$B$14="Yes",U19&lt;&gt;"Yes"),"Waiver of subrogation, ","")&amp;IF(AND('Your Requirements'!$B$15="Yes",V19&lt;&gt;"Yes"),"Primary and non-contributory, ","")&amp;IF(AND('Your Requirements'!$B$16="Yes",D19&lt;&gt;"Yes"),"W-9, ","")="","OK","Missing: "&amp;LEFT(IF(I19="","GL dates, ","")&amp;IF(P19="","Workers’ comp status, ","")&amp;IF(AND(P19&lt;&gt;"None",P19&lt;&gt;"",Q19=""),"Workers’ comp dates, ","")&amp;IF(AND('Your Requirements'!$B$12="Yes",S19&lt;&gt;"Yes"),"AI ongoing, ","")&amp;IF(AND('Your Requirements'!$B$13="Yes",T19&lt;&gt;"Yes"),"AI completed work, ","")&amp;IF(AND('Your Requirements'!$B$14="Yes",U19&lt;&gt;"Yes"),"Waiver of subrogation, ","")&amp;IF(AND('Your Requirements'!$B$15="Yes",V19&lt;&gt;"Yes"),"Primary and non-contributory, ","")&amp;IF(AND('Your Requirements'!$B$16="Yes",D19&lt;&gt;"Yes"),"W-9, ",""),LEN(IF(I19="","GL dates, ","")&amp;IF(P19="","Workers’ comp status, ","")&amp;IF(AND(P19&lt;&gt;"None",P19&lt;&gt;"",Q19=""),"Workers’ comp dates, ","")&amp;IF(AND('Your Requirements'!$B$12="Yes",S19&lt;&gt;"Yes"),"AI ongoing, ","")&amp;IF(AND('Your Requirements'!$B$13="Yes",T19&lt;&gt;"Yes"),"AI completed work, ","")&amp;IF(AND('Your Requirements'!$B$14="Yes",U19&lt;&gt;"Yes"),"Waiver of subrogation, ","")&amp;IF(AND('Your Requirements'!$B$15="Yes",V19&lt;&gt;"Yes"),"Primary and non-contributory, ","")&amp;IF(AND('Your Requirements'!$B$16="Yes",D19&lt;&gt;"Yes"),"W-9, ",""))-2)))</f>
        <v/>
      </c>
      <c r="AD19" s="35" t="str">
        <f aca="false">IF($A19="","",IF(OR(P19="None",AND(ISNUMBER(Z19),Z19&lt;0)),"Hold",IF(AB19&lt;&gt;"OK","Fix limits",IF(AC19&lt;&gt;"OK","Chase paperwork",IF(AND(ISNUMBER(Z19),Z19&lt;='Your Requirements'!$B$6),"Renew soon","Clear")))))</f>
        <v/>
      </c>
      <c r="AE19" s="36"/>
    </row>
    <row r="20" customFormat="false" ht="15" hidden="false" customHeight="false" outlineLevel="0" collapsed="false">
      <c r="A20" s="29"/>
      <c r="B20" s="29"/>
      <c r="C20" s="29"/>
      <c r="D20" s="29"/>
      <c r="E20" s="29"/>
      <c r="F20" s="30"/>
      <c r="G20" s="29"/>
      <c r="H20" s="29"/>
      <c r="I20" s="30"/>
      <c r="J20" s="31"/>
      <c r="K20" s="31"/>
      <c r="L20" s="30"/>
      <c r="M20" s="31"/>
      <c r="N20" s="30"/>
      <c r="O20" s="31"/>
      <c r="P20" s="29"/>
      <c r="Q20" s="30"/>
      <c r="R20" s="31"/>
      <c r="S20" s="29"/>
      <c r="T20" s="29"/>
      <c r="U20" s="29"/>
      <c r="V20" s="29"/>
      <c r="W20" s="30"/>
      <c r="X20" s="30"/>
      <c r="Y20" s="32" t="str">
        <f aca="false">IF($A20="","",IF(COUNT(F20,I20,L20,N20,Q20)=0,"",MIN(F20,I20,L20,N20,Q20)))</f>
        <v/>
      </c>
      <c r="Z20" s="33" t="str">
        <f aca="false">IF(OR($A20="",Y20=""),"",Y20-'Your Requirements'!$B$17)</f>
        <v/>
      </c>
      <c r="AA20" s="34" t="str">
        <f aca="false">IF($A20="","",IF(Y20="","No dates entered",IF(Z20&lt;0,IF(Y20=I20,"GL",IF(Y20=Q20,IF(P20="Exempt","Workers’ comp exemption","Workers’ comp"),IF(Y20=F20,"License",IF(Y20=L20,"Auto","Umbrella"))))&amp;" expired "&amp;-Z20&amp;" days ago",IF(Z20&lt;='Your Requirements'!$B$6,IF(Y20=I20,"GL",IF(Y20=Q20,IF(P20="Exempt","Workers’ comp exemption","Workers’ comp"),IF(Y20=F20,"License",IF(Y20=L20,"Auto","Umbrella"))))&amp;" expires in "&amp;Z20&amp;" days","OK"))))</f>
        <v/>
      </c>
      <c r="AB20" s="34" t="str">
        <f aca="false">IF($A20="","",IF(IF(AND('Your Requirements'!$B$7&gt;0,N(J20)&lt;'Your Requirements'!$B$7),"GL occurrence, ","")&amp;IF(AND('Your Requirements'!$B$8&gt;0,N(K20)&lt;'Your Requirements'!$B$8),"GL aggregate, ","")&amp;IF(AND('Your Requirements'!$B$9&gt;0,N(M20)&lt;'Your Requirements'!$B$9),"Auto, ","")&amp;IF(AND('Your Requirements'!$B$10&gt;0,N(O20)&lt;'Your Requirements'!$B$10),"Umbrella, ","")&amp;IF(AND('Your Requirements'!$B$11&gt;0,P20="Policy",N(R20)&lt;'Your Requirements'!$B$11),"Employer’s liability, ","")="","OK","Below your minimum: "&amp;LEFT(IF(AND('Your Requirements'!$B$7&gt;0,N(J20)&lt;'Your Requirements'!$B$7),"GL occurrence, ","")&amp;IF(AND('Your Requirements'!$B$8&gt;0,N(K20)&lt;'Your Requirements'!$B$8),"GL aggregate, ","")&amp;IF(AND('Your Requirements'!$B$9&gt;0,N(M20)&lt;'Your Requirements'!$B$9),"Auto, ","")&amp;IF(AND('Your Requirements'!$B$10&gt;0,N(O20)&lt;'Your Requirements'!$B$10),"Umbrella, ","")&amp;IF(AND('Your Requirements'!$B$11&gt;0,P20="Policy",N(R20)&lt;'Your Requirements'!$B$11),"Employer’s liability, ",""),LEN(IF(AND('Your Requirements'!$B$7&gt;0,N(J20)&lt;'Your Requirements'!$B$7),"GL occurrence, ","")&amp;IF(AND('Your Requirements'!$B$8&gt;0,N(K20)&lt;'Your Requirements'!$B$8),"GL aggregate, ","")&amp;IF(AND('Your Requirements'!$B$9&gt;0,N(M20)&lt;'Your Requirements'!$B$9),"Auto, ","")&amp;IF(AND('Your Requirements'!$B$10&gt;0,N(O20)&lt;'Your Requirements'!$B$10),"Umbrella, ","")&amp;IF(AND('Your Requirements'!$B$11&gt;0,P20="Policy",N(R20)&lt;'Your Requirements'!$B$11),"Employer’s liability, ",""))-2)))</f>
        <v/>
      </c>
      <c r="AC20" s="34" t="str">
        <f aca="false">IF($A20="","",IF(IF(I20="","GL dates, ","")&amp;IF(P20="","Workers’ comp status, ","")&amp;IF(AND(P20&lt;&gt;"None",P20&lt;&gt;"",Q20=""),"Workers’ comp dates, ","")&amp;IF(AND('Your Requirements'!$B$12="Yes",S20&lt;&gt;"Yes"),"AI ongoing, ","")&amp;IF(AND('Your Requirements'!$B$13="Yes",T20&lt;&gt;"Yes"),"AI completed work, ","")&amp;IF(AND('Your Requirements'!$B$14="Yes",U20&lt;&gt;"Yes"),"Waiver of subrogation, ","")&amp;IF(AND('Your Requirements'!$B$15="Yes",V20&lt;&gt;"Yes"),"Primary and non-contributory, ","")&amp;IF(AND('Your Requirements'!$B$16="Yes",D20&lt;&gt;"Yes"),"W-9, ","")="","OK","Missing: "&amp;LEFT(IF(I20="","GL dates, ","")&amp;IF(P20="","Workers’ comp status, ","")&amp;IF(AND(P20&lt;&gt;"None",P20&lt;&gt;"",Q20=""),"Workers’ comp dates, ","")&amp;IF(AND('Your Requirements'!$B$12="Yes",S20&lt;&gt;"Yes"),"AI ongoing, ","")&amp;IF(AND('Your Requirements'!$B$13="Yes",T20&lt;&gt;"Yes"),"AI completed work, ","")&amp;IF(AND('Your Requirements'!$B$14="Yes",U20&lt;&gt;"Yes"),"Waiver of subrogation, ","")&amp;IF(AND('Your Requirements'!$B$15="Yes",V20&lt;&gt;"Yes"),"Primary and non-contributory, ","")&amp;IF(AND('Your Requirements'!$B$16="Yes",D20&lt;&gt;"Yes"),"W-9, ",""),LEN(IF(I20="","GL dates, ","")&amp;IF(P20="","Workers’ comp status, ","")&amp;IF(AND(P20&lt;&gt;"None",P20&lt;&gt;"",Q20=""),"Workers’ comp dates, ","")&amp;IF(AND('Your Requirements'!$B$12="Yes",S20&lt;&gt;"Yes"),"AI ongoing, ","")&amp;IF(AND('Your Requirements'!$B$13="Yes",T20&lt;&gt;"Yes"),"AI completed work, ","")&amp;IF(AND('Your Requirements'!$B$14="Yes",U20&lt;&gt;"Yes"),"Waiver of subrogation, ","")&amp;IF(AND('Your Requirements'!$B$15="Yes",V20&lt;&gt;"Yes"),"Primary and non-contributory, ","")&amp;IF(AND('Your Requirements'!$B$16="Yes",D20&lt;&gt;"Yes"),"W-9, ",""))-2)))</f>
        <v/>
      </c>
      <c r="AD20" s="35" t="str">
        <f aca="false">IF($A20="","",IF(OR(P20="None",AND(ISNUMBER(Z20),Z20&lt;0)),"Hold",IF(AB20&lt;&gt;"OK","Fix limits",IF(AC20&lt;&gt;"OK","Chase paperwork",IF(AND(ISNUMBER(Z20),Z20&lt;='Your Requirements'!$B$6),"Renew soon","Clear")))))</f>
        <v/>
      </c>
      <c r="AE20" s="36"/>
    </row>
    <row r="21" customFormat="false" ht="15" hidden="false" customHeight="false" outlineLevel="0" collapsed="false">
      <c r="A21" s="29"/>
      <c r="B21" s="29"/>
      <c r="C21" s="29"/>
      <c r="D21" s="29"/>
      <c r="E21" s="29"/>
      <c r="F21" s="30"/>
      <c r="G21" s="29"/>
      <c r="H21" s="29"/>
      <c r="I21" s="30"/>
      <c r="J21" s="31"/>
      <c r="K21" s="31"/>
      <c r="L21" s="30"/>
      <c r="M21" s="31"/>
      <c r="N21" s="30"/>
      <c r="O21" s="31"/>
      <c r="P21" s="29"/>
      <c r="Q21" s="30"/>
      <c r="R21" s="31"/>
      <c r="S21" s="29"/>
      <c r="T21" s="29"/>
      <c r="U21" s="29"/>
      <c r="V21" s="29"/>
      <c r="W21" s="30"/>
      <c r="X21" s="30"/>
      <c r="Y21" s="32" t="str">
        <f aca="false">IF($A21="","",IF(COUNT(F21,I21,L21,N21,Q21)=0,"",MIN(F21,I21,L21,N21,Q21)))</f>
        <v/>
      </c>
      <c r="Z21" s="33" t="str">
        <f aca="false">IF(OR($A21="",Y21=""),"",Y21-'Your Requirements'!$B$17)</f>
        <v/>
      </c>
      <c r="AA21" s="34" t="str">
        <f aca="false">IF($A21="","",IF(Y21="","No dates entered",IF(Z21&lt;0,IF(Y21=I21,"GL",IF(Y21=Q21,IF(P21="Exempt","Workers’ comp exemption","Workers’ comp"),IF(Y21=F21,"License",IF(Y21=L21,"Auto","Umbrella"))))&amp;" expired "&amp;-Z21&amp;" days ago",IF(Z21&lt;='Your Requirements'!$B$6,IF(Y21=I21,"GL",IF(Y21=Q21,IF(P21="Exempt","Workers’ comp exemption","Workers’ comp"),IF(Y21=F21,"License",IF(Y21=L21,"Auto","Umbrella"))))&amp;" expires in "&amp;Z21&amp;" days","OK"))))</f>
        <v/>
      </c>
      <c r="AB21" s="34" t="str">
        <f aca="false">IF($A21="","",IF(IF(AND('Your Requirements'!$B$7&gt;0,N(J21)&lt;'Your Requirements'!$B$7),"GL occurrence, ","")&amp;IF(AND('Your Requirements'!$B$8&gt;0,N(K21)&lt;'Your Requirements'!$B$8),"GL aggregate, ","")&amp;IF(AND('Your Requirements'!$B$9&gt;0,N(M21)&lt;'Your Requirements'!$B$9),"Auto, ","")&amp;IF(AND('Your Requirements'!$B$10&gt;0,N(O21)&lt;'Your Requirements'!$B$10),"Umbrella, ","")&amp;IF(AND('Your Requirements'!$B$11&gt;0,P21="Policy",N(R21)&lt;'Your Requirements'!$B$11),"Employer’s liability, ","")="","OK","Below your minimum: "&amp;LEFT(IF(AND('Your Requirements'!$B$7&gt;0,N(J21)&lt;'Your Requirements'!$B$7),"GL occurrence, ","")&amp;IF(AND('Your Requirements'!$B$8&gt;0,N(K21)&lt;'Your Requirements'!$B$8),"GL aggregate, ","")&amp;IF(AND('Your Requirements'!$B$9&gt;0,N(M21)&lt;'Your Requirements'!$B$9),"Auto, ","")&amp;IF(AND('Your Requirements'!$B$10&gt;0,N(O21)&lt;'Your Requirements'!$B$10),"Umbrella, ","")&amp;IF(AND('Your Requirements'!$B$11&gt;0,P21="Policy",N(R21)&lt;'Your Requirements'!$B$11),"Employer’s liability, ",""),LEN(IF(AND('Your Requirements'!$B$7&gt;0,N(J21)&lt;'Your Requirements'!$B$7),"GL occurrence, ","")&amp;IF(AND('Your Requirements'!$B$8&gt;0,N(K21)&lt;'Your Requirements'!$B$8),"GL aggregate, ","")&amp;IF(AND('Your Requirements'!$B$9&gt;0,N(M21)&lt;'Your Requirements'!$B$9),"Auto, ","")&amp;IF(AND('Your Requirements'!$B$10&gt;0,N(O21)&lt;'Your Requirements'!$B$10),"Umbrella, ","")&amp;IF(AND('Your Requirements'!$B$11&gt;0,P21="Policy",N(R21)&lt;'Your Requirements'!$B$11),"Employer’s liability, ",""))-2)))</f>
        <v/>
      </c>
      <c r="AC21" s="34" t="str">
        <f aca="false">IF($A21="","",IF(IF(I21="","GL dates, ","")&amp;IF(P21="","Workers’ comp status, ","")&amp;IF(AND(P21&lt;&gt;"None",P21&lt;&gt;"",Q21=""),"Workers’ comp dates, ","")&amp;IF(AND('Your Requirements'!$B$12="Yes",S21&lt;&gt;"Yes"),"AI ongoing, ","")&amp;IF(AND('Your Requirements'!$B$13="Yes",T21&lt;&gt;"Yes"),"AI completed work, ","")&amp;IF(AND('Your Requirements'!$B$14="Yes",U21&lt;&gt;"Yes"),"Waiver of subrogation, ","")&amp;IF(AND('Your Requirements'!$B$15="Yes",V21&lt;&gt;"Yes"),"Primary and non-contributory, ","")&amp;IF(AND('Your Requirements'!$B$16="Yes",D21&lt;&gt;"Yes"),"W-9, ","")="","OK","Missing: "&amp;LEFT(IF(I21="","GL dates, ","")&amp;IF(P21="","Workers’ comp status, ","")&amp;IF(AND(P21&lt;&gt;"None",P21&lt;&gt;"",Q21=""),"Workers’ comp dates, ","")&amp;IF(AND('Your Requirements'!$B$12="Yes",S21&lt;&gt;"Yes"),"AI ongoing, ","")&amp;IF(AND('Your Requirements'!$B$13="Yes",T21&lt;&gt;"Yes"),"AI completed work, ","")&amp;IF(AND('Your Requirements'!$B$14="Yes",U21&lt;&gt;"Yes"),"Waiver of subrogation, ","")&amp;IF(AND('Your Requirements'!$B$15="Yes",V21&lt;&gt;"Yes"),"Primary and non-contributory, ","")&amp;IF(AND('Your Requirements'!$B$16="Yes",D21&lt;&gt;"Yes"),"W-9, ",""),LEN(IF(I21="","GL dates, ","")&amp;IF(P21="","Workers’ comp status, ","")&amp;IF(AND(P21&lt;&gt;"None",P21&lt;&gt;"",Q21=""),"Workers’ comp dates, ","")&amp;IF(AND('Your Requirements'!$B$12="Yes",S21&lt;&gt;"Yes"),"AI ongoing, ","")&amp;IF(AND('Your Requirements'!$B$13="Yes",T21&lt;&gt;"Yes"),"AI completed work, ","")&amp;IF(AND('Your Requirements'!$B$14="Yes",U21&lt;&gt;"Yes"),"Waiver of subrogation, ","")&amp;IF(AND('Your Requirements'!$B$15="Yes",V21&lt;&gt;"Yes"),"Primary and non-contributory, ","")&amp;IF(AND('Your Requirements'!$B$16="Yes",D21&lt;&gt;"Yes"),"W-9, ",""))-2)))</f>
        <v/>
      </c>
      <c r="AD21" s="35" t="str">
        <f aca="false">IF($A21="","",IF(OR(P21="None",AND(ISNUMBER(Z21),Z21&lt;0)),"Hold",IF(AB21&lt;&gt;"OK","Fix limits",IF(AC21&lt;&gt;"OK","Chase paperwork",IF(AND(ISNUMBER(Z21),Z21&lt;='Your Requirements'!$B$6),"Renew soon","Clear")))))</f>
        <v/>
      </c>
      <c r="AE21" s="36"/>
    </row>
    <row r="22" customFormat="false" ht="15" hidden="false" customHeight="false" outlineLevel="0" collapsed="false">
      <c r="A22" s="29"/>
      <c r="B22" s="29"/>
      <c r="C22" s="29"/>
      <c r="D22" s="29"/>
      <c r="E22" s="29"/>
      <c r="F22" s="30"/>
      <c r="G22" s="29"/>
      <c r="H22" s="29"/>
      <c r="I22" s="30"/>
      <c r="J22" s="31"/>
      <c r="K22" s="31"/>
      <c r="L22" s="30"/>
      <c r="M22" s="31"/>
      <c r="N22" s="30"/>
      <c r="O22" s="31"/>
      <c r="P22" s="29"/>
      <c r="Q22" s="30"/>
      <c r="R22" s="31"/>
      <c r="S22" s="29"/>
      <c r="T22" s="29"/>
      <c r="U22" s="29"/>
      <c r="V22" s="29"/>
      <c r="W22" s="30"/>
      <c r="X22" s="30"/>
      <c r="Y22" s="32" t="str">
        <f aca="false">IF($A22="","",IF(COUNT(F22,I22,L22,N22,Q22)=0,"",MIN(F22,I22,L22,N22,Q22)))</f>
        <v/>
      </c>
      <c r="Z22" s="33" t="str">
        <f aca="false">IF(OR($A22="",Y22=""),"",Y22-'Your Requirements'!$B$17)</f>
        <v/>
      </c>
      <c r="AA22" s="34" t="str">
        <f aca="false">IF($A22="","",IF(Y22="","No dates entered",IF(Z22&lt;0,IF(Y22=I22,"GL",IF(Y22=Q22,IF(P22="Exempt","Workers’ comp exemption","Workers’ comp"),IF(Y22=F22,"License",IF(Y22=L22,"Auto","Umbrella"))))&amp;" expired "&amp;-Z22&amp;" days ago",IF(Z22&lt;='Your Requirements'!$B$6,IF(Y22=I22,"GL",IF(Y22=Q22,IF(P22="Exempt","Workers’ comp exemption","Workers’ comp"),IF(Y22=F22,"License",IF(Y22=L22,"Auto","Umbrella"))))&amp;" expires in "&amp;Z22&amp;" days","OK"))))</f>
        <v/>
      </c>
      <c r="AB22" s="34" t="str">
        <f aca="false">IF($A22="","",IF(IF(AND('Your Requirements'!$B$7&gt;0,N(J22)&lt;'Your Requirements'!$B$7),"GL occurrence, ","")&amp;IF(AND('Your Requirements'!$B$8&gt;0,N(K22)&lt;'Your Requirements'!$B$8),"GL aggregate, ","")&amp;IF(AND('Your Requirements'!$B$9&gt;0,N(M22)&lt;'Your Requirements'!$B$9),"Auto, ","")&amp;IF(AND('Your Requirements'!$B$10&gt;0,N(O22)&lt;'Your Requirements'!$B$10),"Umbrella, ","")&amp;IF(AND('Your Requirements'!$B$11&gt;0,P22="Policy",N(R22)&lt;'Your Requirements'!$B$11),"Employer’s liability, ","")="","OK","Below your minimum: "&amp;LEFT(IF(AND('Your Requirements'!$B$7&gt;0,N(J22)&lt;'Your Requirements'!$B$7),"GL occurrence, ","")&amp;IF(AND('Your Requirements'!$B$8&gt;0,N(K22)&lt;'Your Requirements'!$B$8),"GL aggregate, ","")&amp;IF(AND('Your Requirements'!$B$9&gt;0,N(M22)&lt;'Your Requirements'!$B$9),"Auto, ","")&amp;IF(AND('Your Requirements'!$B$10&gt;0,N(O22)&lt;'Your Requirements'!$B$10),"Umbrella, ","")&amp;IF(AND('Your Requirements'!$B$11&gt;0,P22="Policy",N(R22)&lt;'Your Requirements'!$B$11),"Employer’s liability, ",""),LEN(IF(AND('Your Requirements'!$B$7&gt;0,N(J22)&lt;'Your Requirements'!$B$7),"GL occurrence, ","")&amp;IF(AND('Your Requirements'!$B$8&gt;0,N(K22)&lt;'Your Requirements'!$B$8),"GL aggregate, ","")&amp;IF(AND('Your Requirements'!$B$9&gt;0,N(M22)&lt;'Your Requirements'!$B$9),"Auto, ","")&amp;IF(AND('Your Requirements'!$B$10&gt;0,N(O22)&lt;'Your Requirements'!$B$10),"Umbrella, ","")&amp;IF(AND('Your Requirements'!$B$11&gt;0,P22="Policy",N(R22)&lt;'Your Requirements'!$B$11),"Employer’s liability, ",""))-2)))</f>
        <v/>
      </c>
      <c r="AC22" s="34" t="str">
        <f aca="false">IF($A22="","",IF(IF(I22="","GL dates, ","")&amp;IF(P22="","Workers’ comp status, ","")&amp;IF(AND(P22&lt;&gt;"None",P22&lt;&gt;"",Q22=""),"Workers’ comp dates, ","")&amp;IF(AND('Your Requirements'!$B$12="Yes",S22&lt;&gt;"Yes"),"AI ongoing, ","")&amp;IF(AND('Your Requirements'!$B$13="Yes",T22&lt;&gt;"Yes"),"AI completed work, ","")&amp;IF(AND('Your Requirements'!$B$14="Yes",U22&lt;&gt;"Yes"),"Waiver of subrogation, ","")&amp;IF(AND('Your Requirements'!$B$15="Yes",V22&lt;&gt;"Yes"),"Primary and non-contributory, ","")&amp;IF(AND('Your Requirements'!$B$16="Yes",D22&lt;&gt;"Yes"),"W-9, ","")="","OK","Missing: "&amp;LEFT(IF(I22="","GL dates, ","")&amp;IF(P22="","Workers’ comp status, ","")&amp;IF(AND(P22&lt;&gt;"None",P22&lt;&gt;"",Q22=""),"Workers’ comp dates, ","")&amp;IF(AND('Your Requirements'!$B$12="Yes",S22&lt;&gt;"Yes"),"AI ongoing, ","")&amp;IF(AND('Your Requirements'!$B$13="Yes",T22&lt;&gt;"Yes"),"AI completed work, ","")&amp;IF(AND('Your Requirements'!$B$14="Yes",U22&lt;&gt;"Yes"),"Waiver of subrogation, ","")&amp;IF(AND('Your Requirements'!$B$15="Yes",V22&lt;&gt;"Yes"),"Primary and non-contributory, ","")&amp;IF(AND('Your Requirements'!$B$16="Yes",D22&lt;&gt;"Yes"),"W-9, ",""),LEN(IF(I22="","GL dates, ","")&amp;IF(P22="","Workers’ comp status, ","")&amp;IF(AND(P22&lt;&gt;"None",P22&lt;&gt;"",Q22=""),"Workers’ comp dates, ","")&amp;IF(AND('Your Requirements'!$B$12="Yes",S22&lt;&gt;"Yes"),"AI ongoing, ","")&amp;IF(AND('Your Requirements'!$B$13="Yes",T22&lt;&gt;"Yes"),"AI completed work, ","")&amp;IF(AND('Your Requirements'!$B$14="Yes",U22&lt;&gt;"Yes"),"Waiver of subrogation, ","")&amp;IF(AND('Your Requirements'!$B$15="Yes",V22&lt;&gt;"Yes"),"Primary and non-contributory, ","")&amp;IF(AND('Your Requirements'!$B$16="Yes",D22&lt;&gt;"Yes"),"W-9, ",""))-2)))</f>
        <v/>
      </c>
      <c r="AD22" s="35" t="str">
        <f aca="false">IF($A22="","",IF(OR(P22="None",AND(ISNUMBER(Z22),Z22&lt;0)),"Hold",IF(AB22&lt;&gt;"OK","Fix limits",IF(AC22&lt;&gt;"OK","Chase paperwork",IF(AND(ISNUMBER(Z22),Z22&lt;='Your Requirements'!$B$6),"Renew soon","Clear")))))</f>
        <v/>
      </c>
      <c r="AE22" s="36"/>
    </row>
    <row r="23" customFormat="false" ht="15" hidden="false" customHeight="false" outlineLevel="0" collapsed="false">
      <c r="A23" s="29"/>
      <c r="B23" s="29"/>
      <c r="C23" s="29"/>
      <c r="D23" s="29"/>
      <c r="E23" s="29"/>
      <c r="F23" s="30"/>
      <c r="G23" s="29"/>
      <c r="H23" s="29"/>
      <c r="I23" s="30"/>
      <c r="J23" s="31"/>
      <c r="K23" s="31"/>
      <c r="L23" s="30"/>
      <c r="M23" s="31"/>
      <c r="N23" s="30"/>
      <c r="O23" s="31"/>
      <c r="P23" s="29"/>
      <c r="Q23" s="30"/>
      <c r="R23" s="31"/>
      <c r="S23" s="29"/>
      <c r="T23" s="29"/>
      <c r="U23" s="29"/>
      <c r="V23" s="29"/>
      <c r="W23" s="30"/>
      <c r="X23" s="30"/>
      <c r="Y23" s="32" t="str">
        <f aca="false">IF($A23="","",IF(COUNT(F23,I23,L23,N23,Q23)=0,"",MIN(F23,I23,L23,N23,Q23)))</f>
        <v/>
      </c>
      <c r="Z23" s="33" t="str">
        <f aca="false">IF(OR($A23="",Y23=""),"",Y23-'Your Requirements'!$B$17)</f>
        <v/>
      </c>
      <c r="AA23" s="34" t="str">
        <f aca="false">IF($A23="","",IF(Y23="","No dates entered",IF(Z23&lt;0,IF(Y23=I23,"GL",IF(Y23=Q23,IF(P23="Exempt","Workers’ comp exemption","Workers’ comp"),IF(Y23=F23,"License",IF(Y23=L23,"Auto","Umbrella"))))&amp;" expired "&amp;-Z23&amp;" days ago",IF(Z23&lt;='Your Requirements'!$B$6,IF(Y23=I23,"GL",IF(Y23=Q23,IF(P23="Exempt","Workers’ comp exemption","Workers’ comp"),IF(Y23=F23,"License",IF(Y23=L23,"Auto","Umbrella"))))&amp;" expires in "&amp;Z23&amp;" days","OK"))))</f>
        <v/>
      </c>
      <c r="AB23" s="34" t="str">
        <f aca="false">IF($A23="","",IF(IF(AND('Your Requirements'!$B$7&gt;0,N(J23)&lt;'Your Requirements'!$B$7),"GL occurrence, ","")&amp;IF(AND('Your Requirements'!$B$8&gt;0,N(K23)&lt;'Your Requirements'!$B$8),"GL aggregate, ","")&amp;IF(AND('Your Requirements'!$B$9&gt;0,N(M23)&lt;'Your Requirements'!$B$9),"Auto, ","")&amp;IF(AND('Your Requirements'!$B$10&gt;0,N(O23)&lt;'Your Requirements'!$B$10),"Umbrella, ","")&amp;IF(AND('Your Requirements'!$B$11&gt;0,P23="Policy",N(R23)&lt;'Your Requirements'!$B$11),"Employer’s liability, ","")="","OK","Below your minimum: "&amp;LEFT(IF(AND('Your Requirements'!$B$7&gt;0,N(J23)&lt;'Your Requirements'!$B$7),"GL occurrence, ","")&amp;IF(AND('Your Requirements'!$B$8&gt;0,N(K23)&lt;'Your Requirements'!$B$8),"GL aggregate, ","")&amp;IF(AND('Your Requirements'!$B$9&gt;0,N(M23)&lt;'Your Requirements'!$B$9),"Auto, ","")&amp;IF(AND('Your Requirements'!$B$10&gt;0,N(O23)&lt;'Your Requirements'!$B$10),"Umbrella, ","")&amp;IF(AND('Your Requirements'!$B$11&gt;0,P23="Policy",N(R23)&lt;'Your Requirements'!$B$11),"Employer’s liability, ",""),LEN(IF(AND('Your Requirements'!$B$7&gt;0,N(J23)&lt;'Your Requirements'!$B$7),"GL occurrence, ","")&amp;IF(AND('Your Requirements'!$B$8&gt;0,N(K23)&lt;'Your Requirements'!$B$8),"GL aggregate, ","")&amp;IF(AND('Your Requirements'!$B$9&gt;0,N(M23)&lt;'Your Requirements'!$B$9),"Auto, ","")&amp;IF(AND('Your Requirements'!$B$10&gt;0,N(O23)&lt;'Your Requirements'!$B$10),"Umbrella, ","")&amp;IF(AND('Your Requirements'!$B$11&gt;0,P23="Policy",N(R23)&lt;'Your Requirements'!$B$11),"Employer’s liability, ",""))-2)))</f>
        <v/>
      </c>
      <c r="AC23" s="34" t="str">
        <f aca="false">IF($A23="","",IF(IF(I23="","GL dates, ","")&amp;IF(P23="","Workers’ comp status, ","")&amp;IF(AND(P23&lt;&gt;"None",P23&lt;&gt;"",Q23=""),"Workers’ comp dates, ","")&amp;IF(AND('Your Requirements'!$B$12="Yes",S23&lt;&gt;"Yes"),"AI ongoing, ","")&amp;IF(AND('Your Requirements'!$B$13="Yes",T23&lt;&gt;"Yes"),"AI completed work, ","")&amp;IF(AND('Your Requirements'!$B$14="Yes",U23&lt;&gt;"Yes"),"Waiver of subrogation, ","")&amp;IF(AND('Your Requirements'!$B$15="Yes",V23&lt;&gt;"Yes"),"Primary and non-contributory, ","")&amp;IF(AND('Your Requirements'!$B$16="Yes",D23&lt;&gt;"Yes"),"W-9, ","")="","OK","Missing: "&amp;LEFT(IF(I23="","GL dates, ","")&amp;IF(P23="","Workers’ comp status, ","")&amp;IF(AND(P23&lt;&gt;"None",P23&lt;&gt;"",Q23=""),"Workers’ comp dates, ","")&amp;IF(AND('Your Requirements'!$B$12="Yes",S23&lt;&gt;"Yes"),"AI ongoing, ","")&amp;IF(AND('Your Requirements'!$B$13="Yes",T23&lt;&gt;"Yes"),"AI completed work, ","")&amp;IF(AND('Your Requirements'!$B$14="Yes",U23&lt;&gt;"Yes"),"Waiver of subrogation, ","")&amp;IF(AND('Your Requirements'!$B$15="Yes",V23&lt;&gt;"Yes"),"Primary and non-contributory, ","")&amp;IF(AND('Your Requirements'!$B$16="Yes",D23&lt;&gt;"Yes"),"W-9, ",""),LEN(IF(I23="","GL dates, ","")&amp;IF(P23="","Workers’ comp status, ","")&amp;IF(AND(P23&lt;&gt;"None",P23&lt;&gt;"",Q23=""),"Workers’ comp dates, ","")&amp;IF(AND('Your Requirements'!$B$12="Yes",S23&lt;&gt;"Yes"),"AI ongoing, ","")&amp;IF(AND('Your Requirements'!$B$13="Yes",T23&lt;&gt;"Yes"),"AI completed work, ","")&amp;IF(AND('Your Requirements'!$B$14="Yes",U23&lt;&gt;"Yes"),"Waiver of subrogation, ","")&amp;IF(AND('Your Requirements'!$B$15="Yes",V23&lt;&gt;"Yes"),"Primary and non-contributory, ","")&amp;IF(AND('Your Requirements'!$B$16="Yes",D23&lt;&gt;"Yes"),"W-9, ",""))-2)))</f>
        <v/>
      </c>
      <c r="AD23" s="35" t="str">
        <f aca="false">IF($A23="","",IF(OR(P23="None",AND(ISNUMBER(Z23),Z23&lt;0)),"Hold",IF(AB23&lt;&gt;"OK","Fix limits",IF(AC23&lt;&gt;"OK","Chase paperwork",IF(AND(ISNUMBER(Z23),Z23&lt;='Your Requirements'!$B$6),"Renew soon","Clear")))))</f>
        <v/>
      </c>
      <c r="AE23" s="36"/>
    </row>
    <row r="24" customFormat="false" ht="15" hidden="false" customHeight="false" outlineLevel="0" collapsed="false">
      <c r="A24" s="29"/>
      <c r="B24" s="29"/>
      <c r="C24" s="29"/>
      <c r="D24" s="29"/>
      <c r="E24" s="29"/>
      <c r="F24" s="30"/>
      <c r="G24" s="29"/>
      <c r="H24" s="29"/>
      <c r="I24" s="30"/>
      <c r="J24" s="31"/>
      <c r="K24" s="31"/>
      <c r="L24" s="30"/>
      <c r="M24" s="31"/>
      <c r="N24" s="30"/>
      <c r="O24" s="31"/>
      <c r="P24" s="29"/>
      <c r="Q24" s="30"/>
      <c r="R24" s="31"/>
      <c r="S24" s="29"/>
      <c r="T24" s="29"/>
      <c r="U24" s="29"/>
      <c r="V24" s="29"/>
      <c r="W24" s="30"/>
      <c r="X24" s="30"/>
      <c r="Y24" s="32" t="str">
        <f aca="false">IF($A24="","",IF(COUNT(F24,I24,L24,N24,Q24)=0,"",MIN(F24,I24,L24,N24,Q24)))</f>
        <v/>
      </c>
      <c r="Z24" s="33" t="str">
        <f aca="false">IF(OR($A24="",Y24=""),"",Y24-'Your Requirements'!$B$17)</f>
        <v/>
      </c>
      <c r="AA24" s="34" t="str">
        <f aca="false">IF($A24="","",IF(Y24="","No dates entered",IF(Z24&lt;0,IF(Y24=I24,"GL",IF(Y24=Q24,IF(P24="Exempt","Workers’ comp exemption","Workers’ comp"),IF(Y24=F24,"License",IF(Y24=L24,"Auto","Umbrella"))))&amp;" expired "&amp;-Z24&amp;" days ago",IF(Z24&lt;='Your Requirements'!$B$6,IF(Y24=I24,"GL",IF(Y24=Q24,IF(P24="Exempt","Workers’ comp exemption","Workers’ comp"),IF(Y24=F24,"License",IF(Y24=L24,"Auto","Umbrella"))))&amp;" expires in "&amp;Z24&amp;" days","OK"))))</f>
        <v/>
      </c>
      <c r="AB24" s="34" t="str">
        <f aca="false">IF($A24="","",IF(IF(AND('Your Requirements'!$B$7&gt;0,N(J24)&lt;'Your Requirements'!$B$7),"GL occurrence, ","")&amp;IF(AND('Your Requirements'!$B$8&gt;0,N(K24)&lt;'Your Requirements'!$B$8),"GL aggregate, ","")&amp;IF(AND('Your Requirements'!$B$9&gt;0,N(M24)&lt;'Your Requirements'!$B$9),"Auto, ","")&amp;IF(AND('Your Requirements'!$B$10&gt;0,N(O24)&lt;'Your Requirements'!$B$10),"Umbrella, ","")&amp;IF(AND('Your Requirements'!$B$11&gt;0,P24="Policy",N(R24)&lt;'Your Requirements'!$B$11),"Employer’s liability, ","")="","OK","Below your minimum: "&amp;LEFT(IF(AND('Your Requirements'!$B$7&gt;0,N(J24)&lt;'Your Requirements'!$B$7),"GL occurrence, ","")&amp;IF(AND('Your Requirements'!$B$8&gt;0,N(K24)&lt;'Your Requirements'!$B$8),"GL aggregate, ","")&amp;IF(AND('Your Requirements'!$B$9&gt;0,N(M24)&lt;'Your Requirements'!$B$9),"Auto, ","")&amp;IF(AND('Your Requirements'!$B$10&gt;0,N(O24)&lt;'Your Requirements'!$B$10),"Umbrella, ","")&amp;IF(AND('Your Requirements'!$B$11&gt;0,P24="Policy",N(R24)&lt;'Your Requirements'!$B$11),"Employer’s liability, ",""),LEN(IF(AND('Your Requirements'!$B$7&gt;0,N(J24)&lt;'Your Requirements'!$B$7),"GL occurrence, ","")&amp;IF(AND('Your Requirements'!$B$8&gt;0,N(K24)&lt;'Your Requirements'!$B$8),"GL aggregate, ","")&amp;IF(AND('Your Requirements'!$B$9&gt;0,N(M24)&lt;'Your Requirements'!$B$9),"Auto, ","")&amp;IF(AND('Your Requirements'!$B$10&gt;0,N(O24)&lt;'Your Requirements'!$B$10),"Umbrella, ","")&amp;IF(AND('Your Requirements'!$B$11&gt;0,P24="Policy",N(R24)&lt;'Your Requirements'!$B$11),"Employer’s liability, ",""))-2)))</f>
        <v/>
      </c>
      <c r="AC24" s="34" t="str">
        <f aca="false">IF($A24="","",IF(IF(I24="","GL dates, ","")&amp;IF(P24="","Workers’ comp status, ","")&amp;IF(AND(P24&lt;&gt;"None",P24&lt;&gt;"",Q24=""),"Workers’ comp dates, ","")&amp;IF(AND('Your Requirements'!$B$12="Yes",S24&lt;&gt;"Yes"),"AI ongoing, ","")&amp;IF(AND('Your Requirements'!$B$13="Yes",T24&lt;&gt;"Yes"),"AI completed work, ","")&amp;IF(AND('Your Requirements'!$B$14="Yes",U24&lt;&gt;"Yes"),"Waiver of subrogation, ","")&amp;IF(AND('Your Requirements'!$B$15="Yes",V24&lt;&gt;"Yes"),"Primary and non-contributory, ","")&amp;IF(AND('Your Requirements'!$B$16="Yes",D24&lt;&gt;"Yes"),"W-9, ","")="","OK","Missing: "&amp;LEFT(IF(I24="","GL dates, ","")&amp;IF(P24="","Workers’ comp status, ","")&amp;IF(AND(P24&lt;&gt;"None",P24&lt;&gt;"",Q24=""),"Workers’ comp dates, ","")&amp;IF(AND('Your Requirements'!$B$12="Yes",S24&lt;&gt;"Yes"),"AI ongoing, ","")&amp;IF(AND('Your Requirements'!$B$13="Yes",T24&lt;&gt;"Yes"),"AI completed work, ","")&amp;IF(AND('Your Requirements'!$B$14="Yes",U24&lt;&gt;"Yes"),"Waiver of subrogation, ","")&amp;IF(AND('Your Requirements'!$B$15="Yes",V24&lt;&gt;"Yes"),"Primary and non-contributory, ","")&amp;IF(AND('Your Requirements'!$B$16="Yes",D24&lt;&gt;"Yes"),"W-9, ",""),LEN(IF(I24="","GL dates, ","")&amp;IF(P24="","Workers’ comp status, ","")&amp;IF(AND(P24&lt;&gt;"None",P24&lt;&gt;"",Q24=""),"Workers’ comp dates, ","")&amp;IF(AND('Your Requirements'!$B$12="Yes",S24&lt;&gt;"Yes"),"AI ongoing, ","")&amp;IF(AND('Your Requirements'!$B$13="Yes",T24&lt;&gt;"Yes"),"AI completed work, ","")&amp;IF(AND('Your Requirements'!$B$14="Yes",U24&lt;&gt;"Yes"),"Waiver of subrogation, ","")&amp;IF(AND('Your Requirements'!$B$15="Yes",V24&lt;&gt;"Yes"),"Primary and non-contributory, ","")&amp;IF(AND('Your Requirements'!$B$16="Yes",D24&lt;&gt;"Yes"),"W-9, ",""))-2)))</f>
        <v/>
      </c>
      <c r="AD24" s="35" t="str">
        <f aca="false">IF($A24="","",IF(OR(P24="None",AND(ISNUMBER(Z24),Z24&lt;0)),"Hold",IF(AB24&lt;&gt;"OK","Fix limits",IF(AC24&lt;&gt;"OK","Chase paperwork",IF(AND(ISNUMBER(Z24),Z24&lt;='Your Requirements'!$B$6),"Renew soon","Clear")))))</f>
        <v/>
      </c>
      <c r="AE24" s="36"/>
    </row>
    <row r="25" customFormat="false" ht="15" hidden="false" customHeight="false" outlineLevel="0" collapsed="false">
      <c r="A25" s="29"/>
      <c r="B25" s="29"/>
      <c r="C25" s="29"/>
      <c r="D25" s="29"/>
      <c r="E25" s="29"/>
      <c r="F25" s="30"/>
      <c r="G25" s="29"/>
      <c r="H25" s="29"/>
      <c r="I25" s="30"/>
      <c r="J25" s="31"/>
      <c r="K25" s="31"/>
      <c r="L25" s="30"/>
      <c r="M25" s="31"/>
      <c r="N25" s="30"/>
      <c r="O25" s="31"/>
      <c r="P25" s="29"/>
      <c r="Q25" s="30"/>
      <c r="R25" s="31"/>
      <c r="S25" s="29"/>
      <c r="T25" s="29"/>
      <c r="U25" s="29"/>
      <c r="V25" s="29"/>
      <c r="W25" s="30"/>
      <c r="X25" s="30"/>
      <c r="Y25" s="32" t="str">
        <f aca="false">IF($A25="","",IF(COUNT(F25,I25,L25,N25,Q25)=0,"",MIN(F25,I25,L25,N25,Q25)))</f>
        <v/>
      </c>
      <c r="Z25" s="33" t="str">
        <f aca="false">IF(OR($A25="",Y25=""),"",Y25-'Your Requirements'!$B$17)</f>
        <v/>
      </c>
      <c r="AA25" s="34" t="str">
        <f aca="false">IF($A25="","",IF(Y25="","No dates entered",IF(Z25&lt;0,IF(Y25=I25,"GL",IF(Y25=Q25,IF(P25="Exempt","Workers’ comp exemption","Workers’ comp"),IF(Y25=F25,"License",IF(Y25=L25,"Auto","Umbrella"))))&amp;" expired "&amp;-Z25&amp;" days ago",IF(Z25&lt;='Your Requirements'!$B$6,IF(Y25=I25,"GL",IF(Y25=Q25,IF(P25="Exempt","Workers’ comp exemption","Workers’ comp"),IF(Y25=F25,"License",IF(Y25=L25,"Auto","Umbrella"))))&amp;" expires in "&amp;Z25&amp;" days","OK"))))</f>
        <v/>
      </c>
      <c r="AB25" s="34" t="str">
        <f aca="false">IF($A25="","",IF(IF(AND('Your Requirements'!$B$7&gt;0,N(J25)&lt;'Your Requirements'!$B$7),"GL occurrence, ","")&amp;IF(AND('Your Requirements'!$B$8&gt;0,N(K25)&lt;'Your Requirements'!$B$8),"GL aggregate, ","")&amp;IF(AND('Your Requirements'!$B$9&gt;0,N(M25)&lt;'Your Requirements'!$B$9),"Auto, ","")&amp;IF(AND('Your Requirements'!$B$10&gt;0,N(O25)&lt;'Your Requirements'!$B$10),"Umbrella, ","")&amp;IF(AND('Your Requirements'!$B$11&gt;0,P25="Policy",N(R25)&lt;'Your Requirements'!$B$11),"Employer’s liability, ","")="","OK","Below your minimum: "&amp;LEFT(IF(AND('Your Requirements'!$B$7&gt;0,N(J25)&lt;'Your Requirements'!$B$7),"GL occurrence, ","")&amp;IF(AND('Your Requirements'!$B$8&gt;0,N(K25)&lt;'Your Requirements'!$B$8),"GL aggregate, ","")&amp;IF(AND('Your Requirements'!$B$9&gt;0,N(M25)&lt;'Your Requirements'!$B$9),"Auto, ","")&amp;IF(AND('Your Requirements'!$B$10&gt;0,N(O25)&lt;'Your Requirements'!$B$10),"Umbrella, ","")&amp;IF(AND('Your Requirements'!$B$11&gt;0,P25="Policy",N(R25)&lt;'Your Requirements'!$B$11),"Employer’s liability, ",""),LEN(IF(AND('Your Requirements'!$B$7&gt;0,N(J25)&lt;'Your Requirements'!$B$7),"GL occurrence, ","")&amp;IF(AND('Your Requirements'!$B$8&gt;0,N(K25)&lt;'Your Requirements'!$B$8),"GL aggregate, ","")&amp;IF(AND('Your Requirements'!$B$9&gt;0,N(M25)&lt;'Your Requirements'!$B$9),"Auto, ","")&amp;IF(AND('Your Requirements'!$B$10&gt;0,N(O25)&lt;'Your Requirements'!$B$10),"Umbrella, ","")&amp;IF(AND('Your Requirements'!$B$11&gt;0,P25="Policy",N(R25)&lt;'Your Requirements'!$B$11),"Employer’s liability, ",""))-2)))</f>
        <v/>
      </c>
      <c r="AC25" s="34" t="str">
        <f aca="false">IF($A25="","",IF(IF(I25="","GL dates, ","")&amp;IF(P25="","Workers’ comp status, ","")&amp;IF(AND(P25&lt;&gt;"None",P25&lt;&gt;"",Q25=""),"Workers’ comp dates, ","")&amp;IF(AND('Your Requirements'!$B$12="Yes",S25&lt;&gt;"Yes"),"AI ongoing, ","")&amp;IF(AND('Your Requirements'!$B$13="Yes",T25&lt;&gt;"Yes"),"AI completed work, ","")&amp;IF(AND('Your Requirements'!$B$14="Yes",U25&lt;&gt;"Yes"),"Waiver of subrogation, ","")&amp;IF(AND('Your Requirements'!$B$15="Yes",V25&lt;&gt;"Yes"),"Primary and non-contributory, ","")&amp;IF(AND('Your Requirements'!$B$16="Yes",D25&lt;&gt;"Yes"),"W-9, ","")="","OK","Missing: "&amp;LEFT(IF(I25="","GL dates, ","")&amp;IF(P25="","Workers’ comp status, ","")&amp;IF(AND(P25&lt;&gt;"None",P25&lt;&gt;"",Q25=""),"Workers’ comp dates, ","")&amp;IF(AND('Your Requirements'!$B$12="Yes",S25&lt;&gt;"Yes"),"AI ongoing, ","")&amp;IF(AND('Your Requirements'!$B$13="Yes",T25&lt;&gt;"Yes"),"AI completed work, ","")&amp;IF(AND('Your Requirements'!$B$14="Yes",U25&lt;&gt;"Yes"),"Waiver of subrogation, ","")&amp;IF(AND('Your Requirements'!$B$15="Yes",V25&lt;&gt;"Yes"),"Primary and non-contributory, ","")&amp;IF(AND('Your Requirements'!$B$16="Yes",D25&lt;&gt;"Yes"),"W-9, ",""),LEN(IF(I25="","GL dates, ","")&amp;IF(P25="","Workers’ comp status, ","")&amp;IF(AND(P25&lt;&gt;"None",P25&lt;&gt;"",Q25=""),"Workers’ comp dates, ","")&amp;IF(AND('Your Requirements'!$B$12="Yes",S25&lt;&gt;"Yes"),"AI ongoing, ","")&amp;IF(AND('Your Requirements'!$B$13="Yes",T25&lt;&gt;"Yes"),"AI completed work, ","")&amp;IF(AND('Your Requirements'!$B$14="Yes",U25&lt;&gt;"Yes"),"Waiver of subrogation, ","")&amp;IF(AND('Your Requirements'!$B$15="Yes",V25&lt;&gt;"Yes"),"Primary and non-contributory, ","")&amp;IF(AND('Your Requirements'!$B$16="Yes",D25&lt;&gt;"Yes"),"W-9, ",""))-2)))</f>
        <v/>
      </c>
      <c r="AD25" s="35" t="str">
        <f aca="false">IF($A25="","",IF(OR(P25="None",AND(ISNUMBER(Z25),Z25&lt;0)),"Hold",IF(AB25&lt;&gt;"OK","Fix limits",IF(AC25&lt;&gt;"OK","Chase paperwork",IF(AND(ISNUMBER(Z25),Z25&lt;='Your Requirements'!$B$6),"Renew soon","Clear")))))</f>
        <v/>
      </c>
      <c r="AE25" s="36"/>
    </row>
    <row r="26" customFormat="false" ht="15" hidden="false" customHeight="false" outlineLevel="0" collapsed="false">
      <c r="A26" s="29"/>
      <c r="B26" s="29"/>
      <c r="C26" s="29"/>
      <c r="D26" s="29"/>
      <c r="E26" s="29"/>
      <c r="F26" s="30"/>
      <c r="G26" s="29"/>
      <c r="H26" s="29"/>
      <c r="I26" s="30"/>
      <c r="J26" s="31"/>
      <c r="K26" s="31"/>
      <c r="L26" s="30"/>
      <c r="M26" s="31"/>
      <c r="N26" s="30"/>
      <c r="O26" s="31"/>
      <c r="P26" s="29"/>
      <c r="Q26" s="30"/>
      <c r="R26" s="31"/>
      <c r="S26" s="29"/>
      <c r="T26" s="29"/>
      <c r="U26" s="29"/>
      <c r="V26" s="29"/>
      <c r="W26" s="30"/>
      <c r="X26" s="30"/>
      <c r="Y26" s="32" t="str">
        <f aca="false">IF($A26="","",IF(COUNT(F26,I26,L26,N26,Q26)=0,"",MIN(F26,I26,L26,N26,Q26)))</f>
        <v/>
      </c>
      <c r="Z26" s="33" t="str">
        <f aca="false">IF(OR($A26="",Y26=""),"",Y26-'Your Requirements'!$B$17)</f>
        <v/>
      </c>
      <c r="AA26" s="34" t="str">
        <f aca="false">IF($A26="","",IF(Y26="","No dates entered",IF(Z26&lt;0,IF(Y26=I26,"GL",IF(Y26=Q26,IF(P26="Exempt","Workers’ comp exemption","Workers’ comp"),IF(Y26=F26,"License",IF(Y26=L26,"Auto","Umbrella"))))&amp;" expired "&amp;-Z26&amp;" days ago",IF(Z26&lt;='Your Requirements'!$B$6,IF(Y26=I26,"GL",IF(Y26=Q26,IF(P26="Exempt","Workers’ comp exemption","Workers’ comp"),IF(Y26=F26,"License",IF(Y26=L26,"Auto","Umbrella"))))&amp;" expires in "&amp;Z26&amp;" days","OK"))))</f>
        <v/>
      </c>
      <c r="AB26" s="34" t="str">
        <f aca="false">IF($A26="","",IF(IF(AND('Your Requirements'!$B$7&gt;0,N(J26)&lt;'Your Requirements'!$B$7),"GL occurrence, ","")&amp;IF(AND('Your Requirements'!$B$8&gt;0,N(K26)&lt;'Your Requirements'!$B$8),"GL aggregate, ","")&amp;IF(AND('Your Requirements'!$B$9&gt;0,N(M26)&lt;'Your Requirements'!$B$9),"Auto, ","")&amp;IF(AND('Your Requirements'!$B$10&gt;0,N(O26)&lt;'Your Requirements'!$B$10),"Umbrella, ","")&amp;IF(AND('Your Requirements'!$B$11&gt;0,P26="Policy",N(R26)&lt;'Your Requirements'!$B$11),"Employer’s liability, ","")="","OK","Below your minimum: "&amp;LEFT(IF(AND('Your Requirements'!$B$7&gt;0,N(J26)&lt;'Your Requirements'!$B$7),"GL occurrence, ","")&amp;IF(AND('Your Requirements'!$B$8&gt;0,N(K26)&lt;'Your Requirements'!$B$8),"GL aggregate, ","")&amp;IF(AND('Your Requirements'!$B$9&gt;0,N(M26)&lt;'Your Requirements'!$B$9),"Auto, ","")&amp;IF(AND('Your Requirements'!$B$10&gt;0,N(O26)&lt;'Your Requirements'!$B$10),"Umbrella, ","")&amp;IF(AND('Your Requirements'!$B$11&gt;0,P26="Policy",N(R26)&lt;'Your Requirements'!$B$11),"Employer’s liability, ",""),LEN(IF(AND('Your Requirements'!$B$7&gt;0,N(J26)&lt;'Your Requirements'!$B$7),"GL occurrence, ","")&amp;IF(AND('Your Requirements'!$B$8&gt;0,N(K26)&lt;'Your Requirements'!$B$8),"GL aggregate, ","")&amp;IF(AND('Your Requirements'!$B$9&gt;0,N(M26)&lt;'Your Requirements'!$B$9),"Auto, ","")&amp;IF(AND('Your Requirements'!$B$10&gt;0,N(O26)&lt;'Your Requirements'!$B$10),"Umbrella, ","")&amp;IF(AND('Your Requirements'!$B$11&gt;0,P26="Policy",N(R26)&lt;'Your Requirements'!$B$11),"Employer’s liability, ",""))-2)))</f>
        <v/>
      </c>
      <c r="AC26" s="34" t="str">
        <f aca="false">IF($A26="","",IF(IF(I26="","GL dates, ","")&amp;IF(P26="","Workers’ comp status, ","")&amp;IF(AND(P26&lt;&gt;"None",P26&lt;&gt;"",Q26=""),"Workers’ comp dates, ","")&amp;IF(AND('Your Requirements'!$B$12="Yes",S26&lt;&gt;"Yes"),"AI ongoing, ","")&amp;IF(AND('Your Requirements'!$B$13="Yes",T26&lt;&gt;"Yes"),"AI completed work, ","")&amp;IF(AND('Your Requirements'!$B$14="Yes",U26&lt;&gt;"Yes"),"Waiver of subrogation, ","")&amp;IF(AND('Your Requirements'!$B$15="Yes",V26&lt;&gt;"Yes"),"Primary and non-contributory, ","")&amp;IF(AND('Your Requirements'!$B$16="Yes",D26&lt;&gt;"Yes"),"W-9, ","")="","OK","Missing: "&amp;LEFT(IF(I26="","GL dates, ","")&amp;IF(P26="","Workers’ comp status, ","")&amp;IF(AND(P26&lt;&gt;"None",P26&lt;&gt;"",Q26=""),"Workers’ comp dates, ","")&amp;IF(AND('Your Requirements'!$B$12="Yes",S26&lt;&gt;"Yes"),"AI ongoing, ","")&amp;IF(AND('Your Requirements'!$B$13="Yes",T26&lt;&gt;"Yes"),"AI completed work, ","")&amp;IF(AND('Your Requirements'!$B$14="Yes",U26&lt;&gt;"Yes"),"Waiver of subrogation, ","")&amp;IF(AND('Your Requirements'!$B$15="Yes",V26&lt;&gt;"Yes"),"Primary and non-contributory, ","")&amp;IF(AND('Your Requirements'!$B$16="Yes",D26&lt;&gt;"Yes"),"W-9, ",""),LEN(IF(I26="","GL dates, ","")&amp;IF(P26="","Workers’ comp status, ","")&amp;IF(AND(P26&lt;&gt;"None",P26&lt;&gt;"",Q26=""),"Workers’ comp dates, ","")&amp;IF(AND('Your Requirements'!$B$12="Yes",S26&lt;&gt;"Yes"),"AI ongoing, ","")&amp;IF(AND('Your Requirements'!$B$13="Yes",T26&lt;&gt;"Yes"),"AI completed work, ","")&amp;IF(AND('Your Requirements'!$B$14="Yes",U26&lt;&gt;"Yes"),"Waiver of subrogation, ","")&amp;IF(AND('Your Requirements'!$B$15="Yes",V26&lt;&gt;"Yes"),"Primary and non-contributory, ","")&amp;IF(AND('Your Requirements'!$B$16="Yes",D26&lt;&gt;"Yes"),"W-9, ",""))-2)))</f>
        <v/>
      </c>
      <c r="AD26" s="35" t="str">
        <f aca="false">IF($A26="","",IF(OR(P26="None",AND(ISNUMBER(Z26),Z26&lt;0)),"Hold",IF(AB26&lt;&gt;"OK","Fix limits",IF(AC26&lt;&gt;"OK","Chase paperwork",IF(AND(ISNUMBER(Z26),Z26&lt;='Your Requirements'!$B$6),"Renew soon","Clear")))))</f>
        <v/>
      </c>
      <c r="AE26" s="36"/>
    </row>
    <row r="27" customFormat="false" ht="15" hidden="false" customHeight="false" outlineLevel="0" collapsed="false">
      <c r="A27" s="29"/>
      <c r="B27" s="29"/>
      <c r="C27" s="29"/>
      <c r="D27" s="29"/>
      <c r="E27" s="29"/>
      <c r="F27" s="30"/>
      <c r="G27" s="29"/>
      <c r="H27" s="29"/>
      <c r="I27" s="30"/>
      <c r="J27" s="31"/>
      <c r="K27" s="31"/>
      <c r="L27" s="30"/>
      <c r="M27" s="31"/>
      <c r="N27" s="30"/>
      <c r="O27" s="31"/>
      <c r="P27" s="29"/>
      <c r="Q27" s="30"/>
      <c r="R27" s="31"/>
      <c r="S27" s="29"/>
      <c r="T27" s="29"/>
      <c r="U27" s="29"/>
      <c r="V27" s="29"/>
      <c r="W27" s="30"/>
      <c r="X27" s="30"/>
      <c r="Y27" s="32" t="str">
        <f aca="false">IF($A27="","",IF(COUNT(F27,I27,L27,N27,Q27)=0,"",MIN(F27,I27,L27,N27,Q27)))</f>
        <v/>
      </c>
      <c r="Z27" s="33" t="str">
        <f aca="false">IF(OR($A27="",Y27=""),"",Y27-'Your Requirements'!$B$17)</f>
        <v/>
      </c>
      <c r="AA27" s="34" t="str">
        <f aca="false">IF($A27="","",IF(Y27="","No dates entered",IF(Z27&lt;0,IF(Y27=I27,"GL",IF(Y27=Q27,IF(P27="Exempt","Workers’ comp exemption","Workers’ comp"),IF(Y27=F27,"License",IF(Y27=L27,"Auto","Umbrella"))))&amp;" expired "&amp;-Z27&amp;" days ago",IF(Z27&lt;='Your Requirements'!$B$6,IF(Y27=I27,"GL",IF(Y27=Q27,IF(P27="Exempt","Workers’ comp exemption","Workers’ comp"),IF(Y27=F27,"License",IF(Y27=L27,"Auto","Umbrella"))))&amp;" expires in "&amp;Z27&amp;" days","OK"))))</f>
        <v/>
      </c>
      <c r="AB27" s="34" t="str">
        <f aca="false">IF($A27="","",IF(IF(AND('Your Requirements'!$B$7&gt;0,N(J27)&lt;'Your Requirements'!$B$7),"GL occurrence, ","")&amp;IF(AND('Your Requirements'!$B$8&gt;0,N(K27)&lt;'Your Requirements'!$B$8),"GL aggregate, ","")&amp;IF(AND('Your Requirements'!$B$9&gt;0,N(M27)&lt;'Your Requirements'!$B$9),"Auto, ","")&amp;IF(AND('Your Requirements'!$B$10&gt;0,N(O27)&lt;'Your Requirements'!$B$10),"Umbrella, ","")&amp;IF(AND('Your Requirements'!$B$11&gt;0,P27="Policy",N(R27)&lt;'Your Requirements'!$B$11),"Employer’s liability, ","")="","OK","Below your minimum: "&amp;LEFT(IF(AND('Your Requirements'!$B$7&gt;0,N(J27)&lt;'Your Requirements'!$B$7),"GL occurrence, ","")&amp;IF(AND('Your Requirements'!$B$8&gt;0,N(K27)&lt;'Your Requirements'!$B$8),"GL aggregate, ","")&amp;IF(AND('Your Requirements'!$B$9&gt;0,N(M27)&lt;'Your Requirements'!$B$9),"Auto, ","")&amp;IF(AND('Your Requirements'!$B$10&gt;0,N(O27)&lt;'Your Requirements'!$B$10),"Umbrella, ","")&amp;IF(AND('Your Requirements'!$B$11&gt;0,P27="Policy",N(R27)&lt;'Your Requirements'!$B$11),"Employer’s liability, ",""),LEN(IF(AND('Your Requirements'!$B$7&gt;0,N(J27)&lt;'Your Requirements'!$B$7),"GL occurrence, ","")&amp;IF(AND('Your Requirements'!$B$8&gt;0,N(K27)&lt;'Your Requirements'!$B$8),"GL aggregate, ","")&amp;IF(AND('Your Requirements'!$B$9&gt;0,N(M27)&lt;'Your Requirements'!$B$9),"Auto, ","")&amp;IF(AND('Your Requirements'!$B$10&gt;0,N(O27)&lt;'Your Requirements'!$B$10),"Umbrella, ","")&amp;IF(AND('Your Requirements'!$B$11&gt;0,P27="Policy",N(R27)&lt;'Your Requirements'!$B$11),"Employer’s liability, ",""))-2)))</f>
        <v/>
      </c>
      <c r="AC27" s="34" t="str">
        <f aca="false">IF($A27="","",IF(IF(I27="","GL dates, ","")&amp;IF(P27="","Workers’ comp status, ","")&amp;IF(AND(P27&lt;&gt;"None",P27&lt;&gt;"",Q27=""),"Workers’ comp dates, ","")&amp;IF(AND('Your Requirements'!$B$12="Yes",S27&lt;&gt;"Yes"),"AI ongoing, ","")&amp;IF(AND('Your Requirements'!$B$13="Yes",T27&lt;&gt;"Yes"),"AI completed work, ","")&amp;IF(AND('Your Requirements'!$B$14="Yes",U27&lt;&gt;"Yes"),"Waiver of subrogation, ","")&amp;IF(AND('Your Requirements'!$B$15="Yes",V27&lt;&gt;"Yes"),"Primary and non-contributory, ","")&amp;IF(AND('Your Requirements'!$B$16="Yes",D27&lt;&gt;"Yes"),"W-9, ","")="","OK","Missing: "&amp;LEFT(IF(I27="","GL dates, ","")&amp;IF(P27="","Workers’ comp status, ","")&amp;IF(AND(P27&lt;&gt;"None",P27&lt;&gt;"",Q27=""),"Workers’ comp dates, ","")&amp;IF(AND('Your Requirements'!$B$12="Yes",S27&lt;&gt;"Yes"),"AI ongoing, ","")&amp;IF(AND('Your Requirements'!$B$13="Yes",T27&lt;&gt;"Yes"),"AI completed work, ","")&amp;IF(AND('Your Requirements'!$B$14="Yes",U27&lt;&gt;"Yes"),"Waiver of subrogation, ","")&amp;IF(AND('Your Requirements'!$B$15="Yes",V27&lt;&gt;"Yes"),"Primary and non-contributory, ","")&amp;IF(AND('Your Requirements'!$B$16="Yes",D27&lt;&gt;"Yes"),"W-9, ",""),LEN(IF(I27="","GL dates, ","")&amp;IF(P27="","Workers’ comp status, ","")&amp;IF(AND(P27&lt;&gt;"None",P27&lt;&gt;"",Q27=""),"Workers’ comp dates, ","")&amp;IF(AND('Your Requirements'!$B$12="Yes",S27&lt;&gt;"Yes"),"AI ongoing, ","")&amp;IF(AND('Your Requirements'!$B$13="Yes",T27&lt;&gt;"Yes"),"AI completed work, ","")&amp;IF(AND('Your Requirements'!$B$14="Yes",U27&lt;&gt;"Yes"),"Waiver of subrogation, ","")&amp;IF(AND('Your Requirements'!$B$15="Yes",V27&lt;&gt;"Yes"),"Primary and non-contributory, ","")&amp;IF(AND('Your Requirements'!$B$16="Yes",D27&lt;&gt;"Yes"),"W-9, ",""))-2)))</f>
        <v/>
      </c>
      <c r="AD27" s="35" t="str">
        <f aca="false">IF($A27="","",IF(OR(P27="None",AND(ISNUMBER(Z27),Z27&lt;0)),"Hold",IF(AB27&lt;&gt;"OK","Fix limits",IF(AC27&lt;&gt;"OK","Chase paperwork",IF(AND(ISNUMBER(Z27),Z27&lt;='Your Requirements'!$B$6),"Renew soon","Clear")))))</f>
        <v/>
      </c>
      <c r="AE27" s="36"/>
    </row>
    <row r="28" customFormat="false" ht="15" hidden="false" customHeight="false" outlineLevel="0" collapsed="false">
      <c r="A28" s="29"/>
      <c r="B28" s="29"/>
      <c r="C28" s="29"/>
      <c r="D28" s="29"/>
      <c r="E28" s="29"/>
      <c r="F28" s="30"/>
      <c r="G28" s="29"/>
      <c r="H28" s="29"/>
      <c r="I28" s="30"/>
      <c r="J28" s="31"/>
      <c r="K28" s="31"/>
      <c r="L28" s="30"/>
      <c r="M28" s="31"/>
      <c r="N28" s="30"/>
      <c r="O28" s="31"/>
      <c r="P28" s="29"/>
      <c r="Q28" s="30"/>
      <c r="R28" s="31"/>
      <c r="S28" s="29"/>
      <c r="T28" s="29"/>
      <c r="U28" s="29"/>
      <c r="V28" s="29"/>
      <c r="W28" s="30"/>
      <c r="X28" s="30"/>
      <c r="Y28" s="32" t="str">
        <f aca="false">IF($A28="","",IF(COUNT(F28,I28,L28,N28,Q28)=0,"",MIN(F28,I28,L28,N28,Q28)))</f>
        <v/>
      </c>
      <c r="Z28" s="33" t="str">
        <f aca="false">IF(OR($A28="",Y28=""),"",Y28-'Your Requirements'!$B$17)</f>
        <v/>
      </c>
      <c r="AA28" s="34" t="str">
        <f aca="false">IF($A28="","",IF(Y28="","No dates entered",IF(Z28&lt;0,IF(Y28=I28,"GL",IF(Y28=Q28,IF(P28="Exempt","Workers’ comp exemption","Workers’ comp"),IF(Y28=F28,"License",IF(Y28=L28,"Auto","Umbrella"))))&amp;" expired "&amp;-Z28&amp;" days ago",IF(Z28&lt;='Your Requirements'!$B$6,IF(Y28=I28,"GL",IF(Y28=Q28,IF(P28="Exempt","Workers’ comp exemption","Workers’ comp"),IF(Y28=F28,"License",IF(Y28=L28,"Auto","Umbrella"))))&amp;" expires in "&amp;Z28&amp;" days","OK"))))</f>
        <v/>
      </c>
      <c r="AB28" s="34" t="str">
        <f aca="false">IF($A28="","",IF(IF(AND('Your Requirements'!$B$7&gt;0,N(J28)&lt;'Your Requirements'!$B$7),"GL occurrence, ","")&amp;IF(AND('Your Requirements'!$B$8&gt;0,N(K28)&lt;'Your Requirements'!$B$8),"GL aggregate, ","")&amp;IF(AND('Your Requirements'!$B$9&gt;0,N(M28)&lt;'Your Requirements'!$B$9),"Auto, ","")&amp;IF(AND('Your Requirements'!$B$10&gt;0,N(O28)&lt;'Your Requirements'!$B$10),"Umbrella, ","")&amp;IF(AND('Your Requirements'!$B$11&gt;0,P28="Policy",N(R28)&lt;'Your Requirements'!$B$11),"Employer’s liability, ","")="","OK","Below your minimum: "&amp;LEFT(IF(AND('Your Requirements'!$B$7&gt;0,N(J28)&lt;'Your Requirements'!$B$7),"GL occurrence, ","")&amp;IF(AND('Your Requirements'!$B$8&gt;0,N(K28)&lt;'Your Requirements'!$B$8),"GL aggregate, ","")&amp;IF(AND('Your Requirements'!$B$9&gt;0,N(M28)&lt;'Your Requirements'!$B$9),"Auto, ","")&amp;IF(AND('Your Requirements'!$B$10&gt;0,N(O28)&lt;'Your Requirements'!$B$10),"Umbrella, ","")&amp;IF(AND('Your Requirements'!$B$11&gt;0,P28="Policy",N(R28)&lt;'Your Requirements'!$B$11),"Employer’s liability, ",""),LEN(IF(AND('Your Requirements'!$B$7&gt;0,N(J28)&lt;'Your Requirements'!$B$7),"GL occurrence, ","")&amp;IF(AND('Your Requirements'!$B$8&gt;0,N(K28)&lt;'Your Requirements'!$B$8),"GL aggregate, ","")&amp;IF(AND('Your Requirements'!$B$9&gt;0,N(M28)&lt;'Your Requirements'!$B$9),"Auto, ","")&amp;IF(AND('Your Requirements'!$B$10&gt;0,N(O28)&lt;'Your Requirements'!$B$10),"Umbrella, ","")&amp;IF(AND('Your Requirements'!$B$11&gt;0,P28="Policy",N(R28)&lt;'Your Requirements'!$B$11),"Employer’s liability, ",""))-2)))</f>
        <v/>
      </c>
      <c r="AC28" s="34" t="str">
        <f aca="false">IF($A28="","",IF(IF(I28="","GL dates, ","")&amp;IF(P28="","Workers’ comp status, ","")&amp;IF(AND(P28&lt;&gt;"None",P28&lt;&gt;"",Q28=""),"Workers’ comp dates, ","")&amp;IF(AND('Your Requirements'!$B$12="Yes",S28&lt;&gt;"Yes"),"AI ongoing, ","")&amp;IF(AND('Your Requirements'!$B$13="Yes",T28&lt;&gt;"Yes"),"AI completed work, ","")&amp;IF(AND('Your Requirements'!$B$14="Yes",U28&lt;&gt;"Yes"),"Waiver of subrogation, ","")&amp;IF(AND('Your Requirements'!$B$15="Yes",V28&lt;&gt;"Yes"),"Primary and non-contributory, ","")&amp;IF(AND('Your Requirements'!$B$16="Yes",D28&lt;&gt;"Yes"),"W-9, ","")="","OK","Missing: "&amp;LEFT(IF(I28="","GL dates, ","")&amp;IF(P28="","Workers’ comp status, ","")&amp;IF(AND(P28&lt;&gt;"None",P28&lt;&gt;"",Q28=""),"Workers’ comp dates, ","")&amp;IF(AND('Your Requirements'!$B$12="Yes",S28&lt;&gt;"Yes"),"AI ongoing, ","")&amp;IF(AND('Your Requirements'!$B$13="Yes",T28&lt;&gt;"Yes"),"AI completed work, ","")&amp;IF(AND('Your Requirements'!$B$14="Yes",U28&lt;&gt;"Yes"),"Waiver of subrogation, ","")&amp;IF(AND('Your Requirements'!$B$15="Yes",V28&lt;&gt;"Yes"),"Primary and non-contributory, ","")&amp;IF(AND('Your Requirements'!$B$16="Yes",D28&lt;&gt;"Yes"),"W-9, ",""),LEN(IF(I28="","GL dates, ","")&amp;IF(P28="","Workers’ comp status, ","")&amp;IF(AND(P28&lt;&gt;"None",P28&lt;&gt;"",Q28=""),"Workers’ comp dates, ","")&amp;IF(AND('Your Requirements'!$B$12="Yes",S28&lt;&gt;"Yes"),"AI ongoing, ","")&amp;IF(AND('Your Requirements'!$B$13="Yes",T28&lt;&gt;"Yes"),"AI completed work, ","")&amp;IF(AND('Your Requirements'!$B$14="Yes",U28&lt;&gt;"Yes"),"Waiver of subrogation, ","")&amp;IF(AND('Your Requirements'!$B$15="Yes",V28&lt;&gt;"Yes"),"Primary and non-contributory, ","")&amp;IF(AND('Your Requirements'!$B$16="Yes",D28&lt;&gt;"Yes"),"W-9, ",""))-2)))</f>
        <v/>
      </c>
      <c r="AD28" s="35" t="str">
        <f aca="false">IF($A28="","",IF(OR(P28="None",AND(ISNUMBER(Z28),Z28&lt;0)),"Hold",IF(AB28&lt;&gt;"OK","Fix limits",IF(AC28&lt;&gt;"OK","Chase paperwork",IF(AND(ISNUMBER(Z28),Z28&lt;='Your Requirements'!$B$6),"Renew soon","Clear")))))</f>
        <v/>
      </c>
      <c r="AE28" s="36"/>
    </row>
    <row r="29" customFormat="false" ht="15" hidden="false" customHeight="false" outlineLevel="0" collapsed="false">
      <c r="A29" s="29"/>
      <c r="B29" s="29"/>
      <c r="C29" s="29"/>
      <c r="D29" s="29"/>
      <c r="E29" s="29"/>
      <c r="F29" s="30"/>
      <c r="G29" s="29"/>
      <c r="H29" s="29"/>
      <c r="I29" s="30"/>
      <c r="J29" s="31"/>
      <c r="K29" s="31"/>
      <c r="L29" s="30"/>
      <c r="M29" s="31"/>
      <c r="N29" s="30"/>
      <c r="O29" s="31"/>
      <c r="P29" s="29"/>
      <c r="Q29" s="30"/>
      <c r="R29" s="31"/>
      <c r="S29" s="29"/>
      <c r="T29" s="29"/>
      <c r="U29" s="29"/>
      <c r="V29" s="29"/>
      <c r="W29" s="30"/>
      <c r="X29" s="30"/>
      <c r="Y29" s="32" t="str">
        <f aca="false">IF($A29="","",IF(COUNT(F29,I29,L29,N29,Q29)=0,"",MIN(F29,I29,L29,N29,Q29)))</f>
        <v/>
      </c>
      <c r="Z29" s="33" t="str">
        <f aca="false">IF(OR($A29="",Y29=""),"",Y29-'Your Requirements'!$B$17)</f>
        <v/>
      </c>
      <c r="AA29" s="34" t="str">
        <f aca="false">IF($A29="","",IF(Y29="","No dates entered",IF(Z29&lt;0,IF(Y29=I29,"GL",IF(Y29=Q29,IF(P29="Exempt","Workers’ comp exemption","Workers’ comp"),IF(Y29=F29,"License",IF(Y29=L29,"Auto","Umbrella"))))&amp;" expired "&amp;-Z29&amp;" days ago",IF(Z29&lt;='Your Requirements'!$B$6,IF(Y29=I29,"GL",IF(Y29=Q29,IF(P29="Exempt","Workers’ comp exemption","Workers’ comp"),IF(Y29=F29,"License",IF(Y29=L29,"Auto","Umbrella"))))&amp;" expires in "&amp;Z29&amp;" days","OK"))))</f>
        <v/>
      </c>
      <c r="AB29" s="34" t="str">
        <f aca="false">IF($A29="","",IF(IF(AND('Your Requirements'!$B$7&gt;0,N(J29)&lt;'Your Requirements'!$B$7),"GL occurrence, ","")&amp;IF(AND('Your Requirements'!$B$8&gt;0,N(K29)&lt;'Your Requirements'!$B$8),"GL aggregate, ","")&amp;IF(AND('Your Requirements'!$B$9&gt;0,N(M29)&lt;'Your Requirements'!$B$9),"Auto, ","")&amp;IF(AND('Your Requirements'!$B$10&gt;0,N(O29)&lt;'Your Requirements'!$B$10),"Umbrella, ","")&amp;IF(AND('Your Requirements'!$B$11&gt;0,P29="Policy",N(R29)&lt;'Your Requirements'!$B$11),"Employer’s liability, ","")="","OK","Below your minimum: "&amp;LEFT(IF(AND('Your Requirements'!$B$7&gt;0,N(J29)&lt;'Your Requirements'!$B$7),"GL occurrence, ","")&amp;IF(AND('Your Requirements'!$B$8&gt;0,N(K29)&lt;'Your Requirements'!$B$8),"GL aggregate, ","")&amp;IF(AND('Your Requirements'!$B$9&gt;0,N(M29)&lt;'Your Requirements'!$B$9),"Auto, ","")&amp;IF(AND('Your Requirements'!$B$10&gt;0,N(O29)&lt;'Your Requirements'!$B$10),"Umbrella, ","")&amp;IF(AND('Your Requirements'!$B$11&gt;0,P29="Policy",N(R29)&lt;'Your Requirements'!$B$11),"Employer’s liability, ",""),LEN(IF(AND('Your Requirements'!$B$7&gt;0,N(J29)&lt;'Your Requirements'!$B$7),"GL occurrence, ","")&amp;IF(AND('Your Requirements'!$B$8&gt;0,N(K29)&lt;'Your Requirements'!$B$8),"GL aggregate, ","")&amp;IF(AND('Your Requirements'!$B$9&gt;0,N(M29)&lt;'Your Requirements'!$B$9),"Auto, ","")&amp;IF(AND('Your Requirements'!$B$10&gt;0,N(O29)&lt;'Your Requirements'!$B$10),"Umbrella, ","")&amp;IF(AND('Your Requirements'!$B$11&gt;0,P29="Policy",N(R29)&lt;'Your Requirements'!$B$11),"Employer’s liability, ",""))-2)))</f>
        <v/>
      </c>
      <c r="AC29" s="34" t="str">
        <f aca="false">IF($A29="","",IF(IF(I29="","GL dates, ","")&amp;IF(P29="","Workers’ comp status, ","")&amp;IF(AND(P29&lt;&gt;"None",P29&lt;&gt;"",Q29=""),"Workers’ comp dates, ","")&amp;IF(AND('Your Requirements'!$B$12="Yes",S29&lt;&gt;"Yes"),"AI ongoing, ","")&amp;IF(AND('Your Requirements'!$B$13="Yes",T29&lt;&gt;"Yes"),"AI completed work, ","")&amp;IF(AND('Your Requirements'!$B$14="Yes",U29&lt;&gt;"Yes"),"Waiver of subrogation, ","")&amp;IF(AND('Your Requirements'!$B$15="Yes",V29&lt;&gt;"Yes"),"Primary and non-contributory, ","")&amp;IF(AND('Your Requirements'!$B$16="Yes",D29&lt;&gt;"Yes"),"W-9, ","")="","OK","Missing: "&amp;LEFT(IF(I29="","GL dates, ","")&amp;IF(P29="","Workers’ comp status, ","")&amp;IF(AND(P29&lt;&gt;"None",P29&lt;&gt;"",Q29=""),"Workers’ comp dates, ","")&amp;IF(AND('Your Requirements'!$B$12="Yes",S29&lt;&gt;"Yes"),"AI ongoing, ","")&amp;IF(AND('Your Requirements'!$B$13="Yes",T29&lt;&gt;"Yes"),"AI completed work, ","")&amp;IF(AND('Your Requirements'!$B$14="Yes",U29&lt;&gt;"Yes"),"Waiver of subrogation, ","")&amp;IF(AND('Your Requirements'!$B$15="Yes",V29&lt;&gt;"Yes"),"Primary and non-contributory, ","")&amp;IF(AND('Your Requirements'!$B$16="Yes",D29&lt;&gt;"Yes"),"W-9, ",""),LEN(IF(I29="","GL dates, ","")&amp;IF(P29="","Workers’ comp status, ","")&amp;IF(AND(P29&lt;&gt;"None",P29&lt;&gt;"",Q29=""),"Workers’ comp dates, ","")&amp;IF(AND('Your Requirements'!$B$12="Yes",S29&lt;&gt;"Yes"),"AI ongoing, ","")&amp;IF(AND('Your Requirements'!$B$13="Yes",T29&lt;&gt;"Yes"),"AI completed work, ","")&amp;IF(AND('Your Requirements'!$B$14="Yes",U29&lt;&gt;"Yes"),"Waiver of subrogation, ","")&amp;IF(AND('Your Requirements'!$B$15="Yes",V29&lt;&gt;"Yes"),"Primary and non-contributory, ","")&amp;IF(AND('Your Requirements'!$B$16="Yes",D29&lt;&gt;"Yes"),"W-9, ",""))-2)))</f>
        <v/>
      </c>
      <c r="AD29" s="35" t="str">
        <f aca="false">IF($A29="","",IF(OR(P29="None",AND(ISNUMBER(Z29),Z29&lt;0)),"Hold",IF(AB29&lt;&gt;"OK","Fix limits",IF(AC29&lt;&gt;"OK","Chase paperwork",IF(AND(ISNUMBER(Z29),Z29&lt;='Your Requirements'!$B$6),"Renew soon","Clear")))))</f>
        <v/>
      </c>
      <c r="AE29" s="36"/>
    </row>
    <row r="30" customFormat="false" ht="15" hidden="false" customHeight="false" outlineLevel="0" collapsed="false">
      <c r="A30" s="29"/>
      <c r="B30" s="29"/>
      <c r="C30" s="29"/>
      <c r="D30" s="29"/>
      <c r="E30" s="29"/>
      <c r="F30" s="30"/>
      <c r="G30" s="29"/>
      <c r="H30" s="29"/>
      <c r="I30" s="30"/>
      <c r="J30" s="31"/>
      <c r="K30" s="31"/>
      <c r="L30" s="30"/>
      <c r="M30" s="31"/>
      <c r="N30" s="30"/>
      <c r="O30" s="31"/>
      <c r="P30" s="29"/>
      <c r="Q30" s="30"/>
      <c r="R30" s="31"/>
      <c r="S30" s="29"/>
      <c r="T30" s="29"/>
      <c r="U30" s="29"/>
      <c r="V30" s="29"/>
      <c r="W30" s="30"/>
      <c r="X30" s="30"/>
      <c r="Y30" s="32" t="str">
        <f aca="false">IF($A30="","",IF(COUNT(F30,I30,L30,N30,Q30)=0,"",MIN(F30,I30,L30,N30,Q30)))</f>
        <v/>
      </c>
      <c r="Z30" s="33" t="str">
        <f aca="false">IF(OR($A30="",Y30=""),"",Y30-'Your Requirements'!$B$17)</f>
        <v/>
      </c>
      <c r="AA30" s="34" t="str">
        <f aca="false">IF($A30="","",IF(Y30="","No dates entered",IF(Z30&lt;0,IF(Y30=I30,"GL",IF(Y30=Q30,IF(P30="Exempt","Workers’ comp exemption","Workers’ comp"),IF(Y30=F30,"License",IF(Y30=L30,"Auto","Umbrella"))))&amp;" expired "&amp;-Z30&amp;" days ago",IF(Z30&lt;='Your Requirements'!$B$6,IF(Y30=I30,"GL",IF(Y30=Q30,IF(P30="Exempt","Workers’ comp exemption","Workers’ comp"),IF(Y30=F30,"License",IF(Y30=L30,"Auto","Umbrella"))))&amp;" expires in "&amp;Z30&amp;" days","OK"))))</f>
        <v/>
      </c>
      <c r="AB30" s="34" t="str">
        <f aca="false">IF($A30="","",IF(IF(AND('Your Requirements'!$B$7&gt;0,N(J30)&lt;'Your Requirements'!$B$7),"GL occurrence, ","")&amp;IF(AND('Your Requirements'!$B$8&gt;0,N(K30)&lt;'Your Requirements'!$B$8),"GL aggregate, ","")&amp;IF(AND('Your Requirements'!$B$9&gt;0,N(M30)&lt;'Your Requirements'!$B$9),"Auto, ","")&amp;IF(AND('Your Requirements'!$B$10&gt;0,N(O30)&lt;'Your Requirements'!$B$10),"Umbrella, ","")&amp;IF(AND('Your Requirements'!$B$11&gt;0,P30="Policy",N(R30)&lt;'Your Requirements'!$B$11),"Employer’s liability, ","")="","OK","Below your minimum: "&amp;LEFT(IF(AND('Your Requirements'!$B$7&gt;0,N(J30)&lt;'Your Requirements'!$B$7),"GL occurrence, ","")&amp;IF(AND('Your Requirements'!$B$8&gt;0,N(K30)&lt;'Your Requirements'!$B$8),"GL aggregate, ","")&amp;IF(AND('Your Requirements'!$B$9&gt;0,N(M30)&lt;'Your Requirements'!$B$9),"Auto, ","")&amp;IF(AND('Your Requirements'!$B$10&gt;0,N(O30)&lt;'Your Requirements'!$B$10),"Umbrella, ","")&amp;IF(AND('Your Requirements'!$B$11&gt;0,P30="Policy",N(R30)&lt;'Your Requirements'!$B$11),"Employer’s liability, ",""),LEN(IF(AND('Your Requirements'!$B$7&gt;0,N(J30)&lt;'Your Requirements'!$B$7),"GL occurrence, ","")&amp;IF(AND('Your Requirements'!$B$8&gt;0,N(K30)&lt;'Your Requirements'!$B$8),"GL aggregate, ","")&amp;IF(AND('Your Requirements'!$B$9&gt;0,N(M30)&lt;'Your Requirements'!$B$9),"Auto, ","")&amp;IF(AND('Your Requirements'!$B$10&gt;0,N(O30)&lt;'Your Requirements'!$B$10),"Umbrella, ","")&amp;IF(AND('Your Requirements'!$B$11&gt;0,P30="Policy",N(R30)&lt;'Your Requirements'!$B$11),"Employer’s liability, ",""))-2)))</f>
        <v/>
      </c>
      <c r="AC30" s="34" t="str">
        <f aca="false">IF($A30="","",IF(IF(I30="","GL dates, ","")&amp;IF(P30="","Workers’ comp status, ","")&amp;IF(AND(P30&lt;&gt;"None",P30&lt;&gt;"",Q30=""),"Workers’ comp dates, ","")&amp;IF(AND('Your Requirements'!$B$12="Yes",S30&lt;&gt;"Yes"),"AI ongoing, ","")&amp;IF(AND('Your Requirements'!$B$13="Yes",T30&lt;&gt;"Yes"),"AI completed work, ","")&amp;IF(AND('Your Requirements'!$B$14="Yes",U30&lt;&gt;"Yes"),"Waiver of subrogation, ","")&amp;IF(AND('Your Requirements'!$B$15="Yes",V30&lt;&gt;"Yes"),"Primary and non-contributory, ","")&amp;IF(AND('Your Requirements'!$B$16="Yes",D30&lt;&gt;"Yes"),"W-9, ","")="","OK","Missing: "&amp;LEFT(IF(I30="","GL dates, ","")&amp;IF(P30="","Workers’ comp status, ","")&amp;IF(AND(P30&lt;&gt;"None",P30&lt;&gt;"",Q30=""),"Workers’ comp dates, ","")&amp;IF(AND('Your Requirements'!$B$12="Yes",S30&lt;&gt;"Yes"),"AI ongoing, ","")&amp;IF(AND('Your Requirements'!$B$13="Yes",T30&lt;&gt;"Yes"),"AI completed work, ","")&amp;IF(AND('Your Requirements'!$B$14="Yes",U30&lt;&gt;"Yes"),"Waiver of subrogation, ","")&amp;IF(AND('Your Requirements'!$B$15="Yes",V30&lt;&gt;"Yes"),"Primary and non-contributory, ","")&amp;IF(AND('Your Requirements'!$B$16="Yes",D30&lt;&gt;"Yes"),"W-9, ",""),LEN(IF(I30="","GL dates, ","")&amp;IF(P30="","Workers’ comp status, ","")&amp;IF(AND(P30&lt;&gt;"None",P30&lt;&gt;"",Q30=""),"Workers’ comp dates, ","")&amp;IF(AND('Your Requirements'!$B$12="Yes",S30&lt;&gt;"Yes"),"AI ongoing, ","")&amp;IF(AND('Your Requirements'!$B$13="Yes",T30&lt;&gt;"Yes"),"AI completed work, ","")&amp;IF(AND('Your Requirements'!$B$14="Yes",U30&lt;&gt;"Yes"),"Waiver of subrogation, ","")&amp;IF(AND('Your Requirements'!$B$15="Yes",V30&lt;&gt;"Yes"),"Primary and non-contributory, ","")&amp;IF(AND('Your Requirements'!$B$16="Yes",D30&lt;&gt;"Yes"),"W-9, ",""))-2)))</f>
        <v/>
      </c>
      <c r="AD30" s="35" t="str">
        <f aca="false">IF($A30="","",IF(OR(P30="None",AND(ISNUMBER(Z30),Z30&lt;0)),"Hold",IF(AB30&lt;&gt;"OK","Fix limits",IF(AC30&lt;&gt;"OK","Chase paperwork",IF(AND(ISNUMBER(Z30),Z30&lt;='Your Requirements'!$B$6),"Renew soon","Clear")))))</f>
        <v/>
      </c>
      <c r="AE30" s="36"/>
    </row>
    <row r="31" customFormat="false" ht="15" hidden="false" customHeight="false" outlineLevel="0" collapsed="false">
      <c r="A31" s="29"/>
      <c r="B31" s="29"/>
      <c r="C31" s="29"/>
      <c r="D31" s="29"/>
      <c r="E31" s="29"/>
      <c r="F31" s="30"/>
      <c r="G31" s="29"/>
      <c r="H31" s="29"/>
      <c r="I31" s="30"/>
      <c r="J31" s="31"/>
      <c r="K31" s="31"/>
      <c r="L31" s="30"/>
      <c r="M31" s="31"/>
      <c r="N31" s="30"/>
      <c r="O31" s="31"/>
      <c r="P31" s="29"/>
      <c r="Q31" s="30"/>
      <c r="R31" s="31"/>
      <c r="S31" s="29"/>
      <c r="T31" s="29"/>
      <c r="U31" s="29"/>
      <c r="V31" s="29"/>
      <c r="W31" s="30"/>
      <c r="X31" s="30"/>
      <c r="Y31" s="32" t="str">
        <f aca="false">IF($A31="","",IF(COUNT(F31,I31,L31,N31,Q31)=0,"",MIN(F31,I31,L31,N31,Q31)))</f>
        <v/>
      </c>
      <c r="Z31" s="33" t="str">
        <f aca="false">IF(OR($A31="",Y31=""),"",Y31-'Your Requirements'!$B$17)</f>
        <v/>
      </c>
      <c r="AA31" s="34" t="str">
        <f aca="false">IF($A31="","",IF(Y31="","No dates entered",IF(Z31&lt;0,IF(Y31=I31,"GL",IF(Y31=Q31,IF(P31="Exempt","Workers’ comp exemption","Workers’ comp"),IF(Y31=F31,"License",IF(Y31=L31,"Auto","Umbrella"))))&amp;" expired "&amp;-Z31&amp;" days ago",IF(Z31&lt;='Your Requirements'!$B$6,IF(Y31=I31,"GL",IF(Y31=Q31,IF(P31="Exempt","Workers’ comp exemption","Workers’ comp"),IF(Y31=F31,"License",IF(Y31=L31,"Auto","Umbrella"))))&amp;" expires in "&amp;Z31&amp;" days","OK"))))</f>
        <v/>
      </c>
      <c r="AB31" s="34" t="str">
        <f aca="false">IF($A31="","",IF(IF(AND('Your Requirements'!$B$7&gt;0,N(J31)&lt;'Your Requirements'!$B$7),"GL occurrence, ","")&amp;IF(AND('Your Requirements'!$B$8&gt;0,N(K31)&lt;'Your Requirements'!$B$8),"GL aggregate, ","")&amp;IF(AND('Your Requirements'!$B$9&gt;0,N(M31)&lt;'Your Requirements'!$B$9),"Auto, ","")&amp;IF(AND('Your Requirements'!$B$10&gt;0,N(O31)&lt;'Your Requirements'!$B$10),"Umbrella, ","")&amp;IF(AND('Your Requirements'!$B$11&gt;0,P31="Policy",N(R31)&lt;'Your Requirements'!$B$11),"Employer’s liability, ","")="","OK","Below your minimum: "&amp;LEFT(IF(AND('Your Requirements'!$B$7&gt;0,N(J31)&lt;'Your Requirements'!$B$7),"GL occurrence, ","")&amp;IF(AND('Your Requirements'!$B$8&gt;0,N(K31)&lt;'Your Requirements'!$B$8),"GL aggregate, ","")&amp;IF(AND('Your Requirements'!$B$9&gt;0,N(M31)&lt;'Your Requirements'!$B$9),"Auto, ","")&amp;IF(AND('Your Requirements'!$B$10&gt;0,N(O31)&lt;'Your Requirements'!$B$10),"Umbrella, ","")&amp;IF(AND('Your Requirements'!$B$11&gt;0,P31="Policy",N(R31)&lt;'Your Requirements'!$B$11),"Employer’s liability, ",""),LEN(IF(AND('Your Requirements'!$B$7&gt;0,N(J31)&lt;'Your Requirements'!$B$7),"GL occurrence, ","")&amp;IF(AND('Your Requirements'!$B$8&gt;0,N(K31)&lt;'Your Requirements'!$B$8),"GL aggregate, ","")&amp;IF(AND('Your Requirements'!$B$9&gt;0,N(M31)&lt;'Your Requirements'!$B$9),"Auto, ","")&amp;IF(AND('Your Requirements'!$B$10&gt;0,N(O31)&lt;'Your Requirements'!$B$10),"Umbrella, ","")&amp;IF(AND('Your Requirements'!$B$11&gt;0,P31="Policy",N(R31)&lt;'Your Requirements'!$B$11),"Employer’s liability, ",""))-2)))</f>
        <v/>
      </c>
      <c r="AC31" s="34" t="str">
        <f aca="false">IF($A31="","",IF(IF(I31="","GL dates, ","")&amp;IF(P31="","Workers’ comp status, ","")&amp;IF(AND(P31&lt;&gt;"None",P31&lt;&gt;"",Q31=""),"Workers’ comp dates, ","")&amp;IF(AND('Your Requirements'!$B$12="Yes",S31&lt;&gt;"Yes"),"AI ongoing, ","")&amp;IF(AND('Your Requirements'!$B$13="Yes",T31&lt;&gt;"Yes"),"AI completed work, ","")&amp;IF(AND('Your Requirements'!$B$14="Yes",U31&lt;&gt;"Yes"),"Waiver of subrogation, ","")&amp;IF(AND('Your Requirements'!$B$15="Yes",V31&lt;&gt;"Yes"),"Primary and non-contributory, ","")&amp;IF(AND('Your Requirements'!$B$16="Yes",D31&lt;&gt;"Yes"),"W-9, ","")="","OK","Missing: "&amp;LEFT(IF(I31="","GL dates, ","")&amp;IF(P31="","Workers’ comp status, ","")&amp;IF(AND(P31&lt;&gt;"None",P31&lt;&gt;"",Q31=""),"Workers’ comp dates, ","")&amp;IF(AND('Your Requirements'!$B$12="Yes",S31&lt;&gt;"Yes"),"AI ongoing, ","")&amp;IF(AND('Your Requirements'!$B$13="Yes",T31&lt;&gt;"Yes"),"AI completed work, ","")&amp;IF(AND('Your Requirements'!$B$14="Yes",U31&lt;&gt;"Yes"),"Waiver of subrogation, ","")&amp;IF(AND('Your Requirements'!$B$15="Yes",V31&lt;&gt;"Yes"),"Primary and non-contributory, ","")&amp;IF(AND('Your Requirements'!$B$16="Yes",D31&lt;&gt;"Yes"),"W-9, ",""),LEN(IF(I31="","GL dates, ","")&amp;IF(P31="","Workers’ comp status, ","")&amp;IF(AND(P31&lt;&gt;"None",P31&lt;&gt;"",Q31=""),"Workers’ comp dates, ","")&amp;IF(AND('Your Requirements'!$B$12="Yes",S31&lt;&gt;"Yes"),"AI ongoing, ","")&amp;IF(AND('Your Requirements'!$B$13="Yes",T31&lt;&gt;"Yes"),"AI completed work, ","")&amp;IF(AND('Your Requirements'!$B$14="Yes",U31&lt;&gt;"Yes"),"Waiver of subrogation, ","")&amp;IF(AND('Your Requirements'!$B$15="Yes",V31&lt;&gt;"Yes"),"Primary and non-contributory, ","")&amp;IF(AND('Your Requirements'!$B$16="Yes",D31&lt;&gt;"Yes"),"W-9, ",""))-2)))</f>
        <v/>
      </c>
      <c r="AD31" s="35" t="str">
        <f aca="false">IF($A31="","",IF(OR(P31="None",AND(ISNUMBER(Z31),Z31&lt;0)),"Hold",IF(AB31&lt;&gt;"OK","Fix limits",IF(AC31&lt;&gt;"OK","Chase paperwork",IF(AND(ISNUMBER(Z31),Z31&lt;='Your Requirements'!$B$6),"Renew soon","Clear")))))</f>
        <v/>
      </c>
      <c r="AE31" s="36"/>
    </row>
    <row r="32" customFormat="false" ht="15" hidden="false" customHeight="false" outlineLevel="0" collapsed="false">
      <c r="A32" s="29"/>
      <c r="B32" s="29"/>
      <c r="C32" s="29"/>
      <c r="D32" s="29"/>
      <c r="E32" s="29"/>
      <c r="F32" s="30"/>
      <c r="G32" s="29"/>
      <c r="H32" s="29"/>
      <c r="I32" s="30"/>
      <c r="J32" s="31"/>
      <c r="K32" s="31"/>
      <c r="L32" s="30"/>
      <c r="M32" s="31"/>
      <c r="N32" s="30"/>
      <c r="O32" s="31"/>
      <c r="P32" s="29"/>
      <c r="Q32" s="30"/>
      <c r="R32" s="31"/>
      <c r="S32" s="29"/>
      <c r="T32" s="29"/>
      <c r="U32" s="29"/>
      <c r="V32" s="29"/>
      <c r="W32" s="30"/>
      <c r="X32" s="30"/>
      <c r="Y32" s="32" t="str">
        <f aca="false">IF($A32="","",IF(COUNT(F32,I32,L32,N32,Q32)=0,"",MIN(F32,I32,L32,N32,Q32)))</f>
        <v/>
      </c>
      <c r="Z32" s="33" t="str">
        <f aca="false">IF(OR($A32="",Y32=""),"",Y32-'Your Requirements'!$B$17)</f>
        <v/>
      </c>
      <c r="AA32" s="34" t="str">
        <f aca="false">IF($A32="","",IF(Y32="","No dates entered",IF(Z32&lt;0,IF(Y32=I32,"GL",IF(Y32=Q32,IF(P32="Exempt","Workers’ comp exemption","Workers’ comp"),IF(Y32=F32,"License",IF(Y32=L32,"Auto","Umbrella"))))&amp;" expired "&amp;-Z32&amp;" days ago",IF(Z32&lt;='Your Requirements'!$B$6,IF(Y32=I32,"GL",IF(Y32=Q32,IF(P32="Exempt","Workers’ comp exemption","Workers’ comp"),IF(Y32=F32,"License",IF(Y32=L32,"Auto","Umbrella"))))&amp;" expires in "&amp;Z32&amp;" days","OK"))))</f>
        <v/>
      </c>
      <c r="AB32" s="34" t="str">
        <f aca="false">IF($A32="","",IF(IF(AND('Your Requirements'!$B$7&gt;0,N(J32)&lt;'Your Requirements'!$B$7),"GL occurrence, ","")&amp;IF(AND('Your Requirements'!$B$8&gt;0,N(K32)&lt;'Your Requirements'!$B$8),"GL aggregate, ","")&amp;IF(AND('Your Requirements'!$B$9&gt;0,N(M32)&lt;'Your Requirements'!$B$9),"Auto, ","")&amp;IF(AND('Your Requirements'!$B$10&gt;0,N(O32)&lt;'Your Requirements'!$B$10),"Umbrella, ","")&amp;IF(AND('Your Requirements'!$B$11&gt;0,P32="Policy",N(R32)&lt;'Your Requirements'!$B$11),"Employer’s liability, ","")="","OK","Below your minimum: "&amp;LEFT(IF(AND('Your Requirements'!$B$7&gt;0,N(J32)&lt;'Your Requirements'!$B$7),"GL occurrence, ","")&amp;IF(AND('Your Requirements'!$B$8&gt;0,N(K32)&lt;'Your Requirements'!$B$8),"GL aggregate, ","")&amp;IF(AND('Your Requirements'!$B$9&gt;0,N(M32)&lt;'Your Requirements'!$B$9),"Auto, ","")&amp;IF(AND('Your Requirements'!$B$10&gt;0,N(O32)&lt;'Your Requirements'!$B$10),"Umbrella, ","")&amp;IF(AND('Your Requirements'!$B$11&gt;0,P32="Policy",N(R32)&lt;'Your Requirements'!$B$11),"Employer’s liability, ",""),LEN(IF(AND('Your Requirements'!$B$7&gt;0,N(J32)&lt;'Your Requirements'!$B$7),"GL occurrence, ","")&amp;IF(AND('Your Requirements'!$B$8&gt;0,N(K32)&lt;'Your Requirements'!$B$8),"GL aggregate, ","")&amp;IF(AND('Your Requirements'!$B$9&gt;0,N(M32)&lt;'Your Requirements'!$B$9),"Auto, ","")&amp;IF(AND('Your Requirements'!$B$10&gt;0,N(O32)&lt;'Your Requirements'!$B$10),"Umbrella, ","")&amp;IF(AND('Your Requirements'!$B$11&gt;0,P32="Policy",N(R32)&lt;'Your Requirements'!$B$11),"Employer’s liability, ",""))-2)))</f>
        <v/>
      </c>
      <c r="AC32" s="34" t="str">
        <f aca="false">IF($A32="","",IF(IF(I32="","GL dates, ","")&amp;IF(P32="","Workers’ comp status, ","")&amp;IF(AND(P32&lt;&gt;"None",P32&lt;&gt;"",Q32=""),"Workers’ comp dates, ","")&amp;IF(AND('Your Requirements'!$B$12="Yes",S32&lt;&gt;"Yes"),"AI ongoing, ","")&amp;IF(AND('Your Requirements'!$B$13="Yes",T32&lt;&gt;"Yes"),"AI completed work, ","")&amp;IF(AND('Your Requirements'!$B$14="Yes",U32&lt;&gt;"Yes"),"Waiver of subrogation, ","")&amp;IF(AND('Your Requirements'!$B$15="Yes",V32&lt;&gt;"Yes"),"Primary and non-contributory, ","")&amp;IF(AND('Your Requirements'!$B$16="Yes",D32&lt;&gt;"Yes"),"W-9, ","")="","OK","Missing: "&amp;LEFT(IF(I32="","GL dates, ","")&amp;IF(P32="","Workers’ comp status, ","")&amp;IF(AND(P32&lt;&gt;"None",P32&lt;&gt;"",Q32=""),"Workers’ comp dates, ","")&amp;IF(AND('Your Requirements'!$B$12="Yes",S32&lt;&gt;"Yes"),"AI ongoing, ","")&amp;IF(AND('Your Requirements'!$B$13="Yes",T32&lt;&gt;"Yes"),"AI completed work, ","")&amp;IF(AND('Your Requirements'!$B$14="Yes",U32&lt;&gt;"Yes"),"Waiver of subrogation, ","")&amp;IF(AND('Your Requirements'!$B$15="Yes",V32&lt;&gt;"Yes"),"Primary and non-contributory, ","")&amp;IF(AND('Your Requirements'!$B$16="Yes",D32&lt;&gt;"Yes"),"W-9, ",""),LEN(IF(I32="","GL dates, ","")&amp;IF(P32="","Workers’ comp status, ","")&amp;IF(AND(P32&lt;&gt;"None",P32&lt;&gt;"",Q32=""),"Workers’ comp dates, ","")&amp;IF(AND('Your Requirements'!$B$12="Yes",S32&lt;&gt;"Yes"),"AI ongoing, ","")&amp;IF(AND('Your Requirements'!$B$13="Yes",T32&lt;&gt;"Yes"),"AI completed work, ","")&amp;IF(AND('Your Requirements'!$B$14="Yes",U32&lt;&gt;"Yes"),"Waiver of subrogation, ","")&amp;IF(AND('Your Requirements'!$B$15="Yes",V32&lt;&gt;"Yes"),"Primary and non-contributory, ","")&amp;IF(AND('Your Requirements'!$B$16="Yes",D32&lt;&gt;"Yes"),"W-9, ",""))-2)))</f>
        <v/>
      </c>
      <c r="AD32" s="35" t="str">
        <f aca="false">IF($A32="","",IF(OR(P32="None",AND(ISNUMBER(Z32),Z32&lt;0)),"Hold",IF(AB32&lt;&gt;"OK","Fix limits",IF(AC32&lt;&gt;"OK","Chase paperwork",IF(AND(ISNUMBER(Z32),Z32&lt;='Your Requirements'!$B$6),"Renew soon","Clear")))))</f>
        <v/>
      </c>
      <c r="AE32" s="36"/>
    </row>
    <row r="33" customFormat="false" ht="15" hidden="false" customHeight="false" outlineLevel="0" collapsed="false">
      <c r="A33" s="29"/>
      <c r="B33" s="29"/>
      <c r="C33" s="29"/>
      <c r="D33" s="29"/>
      <c r="E33" s="29"/>
      <c r="F33" s="30"/>
      <c r="G33" s="29"/>
      <c r="H33" s="29"/>
      <c r="I33" s="30"/>
      <c r="J33" s="31"/>
      <c r="K33" s="31"/>
      <c r="L33" s="30"/>
      <c r="M33" s="31"/>
      <c r="N33" s="30"/>
      <c r="O33" s="31"/>
      <c r="P33" s="29"/>
      <c r="Q33" s="30"/>
      <c r="R33" s="31"/>
      <c r="S33" s="29"/>
      <c r="T33" s="29"/>
      <c r="U33" s="29"/>
      <c r="V33" s="29"/>
      <c r="W33" s="30"/>
      <c r="X33" s="30"/>
      <c r="Y33" s="32" t="str">
        <f aca="false">IF($A33="","",IF(COUNT(F33,I33,L33,N33,Q33)=0,"",MIN(F33,I33,L33,N33,Q33)))</f>
        <v/>
      </c>
      <c r="Z33" s="33" t="str">
        <f aca="false">IF(OR($A33="",Y33=""),"",Y33-'Your Requirements'!$B$17)</f>
        <v/>
      </c>
      <c r="AA33" s="34" t="str">
        <f aca="false">IF($A33="","",IF(Y33="","No dates entered",IF(Z33&lt;0,IF(Y33=I33,"GL",IF(Y33=Q33,IF(P33="Exempt","Workers’ comp exemption","Workers’ comp"),IF(Y33=F33,"License",IF(Y33=L33,"Auto","Umbrella"))))&amp;" expired "&amp;-Z33&amp;" days ago",IF(Z33&lt;='Your Requirements'!$B$6,IF(Y33=I33,"GL",IF(Y33=Q33,IF(P33="Exempt","Workers’ comp exemption","Workers’ comp"),IF(Y33=F33,"License",IF(Y33=L33,"Auto","Umbrella"))))&amp;" expires in "&amp;Z33&amp;" days","OK"))))</f>
        <v/>
      </c>
      <c r="AB33" s="34" t="str">
        <f aca="false">IF($A33="","",IF(IF(AND('Your Requirements'!$B$7&gt;0,N(J33)&lt;'Your Requirements'!$B$7),"GL occurrence, ","")&amp;IF(AND('Your Requirements'!$B$8&gt;0,N(K33)&lt;'Your Requirements'!$B$8),"GL aggregate, ","")&amp;IF(AND('Your Requirements'!$B$9&gt;0,N(M33)&lt;'Your Requirements'!$B$9),"Auto, ","")&amp;IF(AND('Your Requirements'!$B$10&gt;0,N(O33)&lt;'Your Requirements'!$B$10),"Umbrella, ","")&amp;IF(AND('Your Requirements'!$B$11&gt;0,P33="Policy",N(R33)&lt;'Your Requirements'!$B$11),"Employer’s liability, ","")="","OK","Below your minimum: "&amp;LEFT(IF(AND('Your Requirements'!$B$7&gt;0,N(J33)&lt;'Your Requirements'!$B$7),"GL occurrence, ","")&amp;IF(AND('Your Requirements'!$B$8&gt;0,N(K33)&lt;'Your Requirements'!$B$8),"GL aggregate, ","")&amp;IF(AND('Your Requirements'!$B$9&gt;0,N(M33)&lt;'Your Requirements'!$B$9),"Auto, ","")&amp;IF(AND('Your Requirements'!$B$10&gt;0,N(O33)&lt;'Your Requirements'!$B$10),"Umbrella, ","")&amp;IF(AND('Your Requirements'!$B$11&gt;0,P33="Policy",N(R33)&lt;'Your Requirements'!$B$11),"Employer’s liability, ",""),LEN(IF(AND('Your Requirements'!$B$7&gt;0,N(J33)&lt;'Your Requirements'!$B$7),"GL occurrence, ","")&amp;IF(AND('Your Requirements'!$B$8&gt;0,N(K33)&lt;'Your Requirements'!$B$8),"GL aggregate, ","")&amp;IF(AND('Your Requirements'!$B$9&gt;0,N(M33)&lt;'Your Requirements'!$B$9),"Auto, ","")&amp;IF(AND('Your Requirements'!$B$10&gt;0,N(O33)&lt;'Your Requirements'!$B$10),"Umbrella, ","")&amp;IF(AND('Your Requirements'!$B$11&gt;0,P33="Policy",N(R33)&lt;'Your Requirements'!$B$11),"Employer’s liability, ",""))-2)))</f>
        <v/>
      </c>
      <c r="AC33" s="34" t="str">
        <f aca="false">IF($A33="","",IF(IF(I33="","GL dates, ","")&amp;IF(P33="","Workers’ comp status, ","")&amp;IF(AND(P33&lt;&gt;"None",P33&lt;&gt;"",Q33=""),"Workers’ comp dates, ","")&amp;IF(AND('Your Requirements'!$B$12="Yes",S33&lt;&gt;"Yes"),"AI ongoing, ","")&amp;IF(AND('Your Requirements'!$B$13="Yes",T33&lt;&gt;"Yes"),"AI completed work, ","")&amp;IF(AND('Your Requirements'!$B$14="Yes",U33&lt;&gt;"Yes"),"Waiver of subrogation, ","")&amp;IF(AND('Your Requirements'!$B$15="Yes",V33&lt;&gt;"Yes"),"Primary and non-contributory, ","")&amp;IF(AND('Your Requirements'!$B$16="Yes",D33&lt;&gt;"Yes"),"W-9, ","")="","OK","Missing: "&amp;LEFT(IF(I33="","GL dates, ","")&amp;IF(P33="","Workers’ comp status, ","")&amp;IF(AND(P33&lt;&gt;"None",P33&lt;&gt;"",Q33=""),"Workers’ comp dates, ","")&amp;IF(AND('Your Requirements'!$B$12="Yes",S33&lt;&gt;"Yes"),"AI ongoing, ","")&amp;IF(AND('Your Requirements'!$B$13="Yes",T33&lt;&gt;"Yes"),"AI completed work, ","")&amp;IF(AND('Your Requirements'!$B$14="Yes",U33&lt;&gt;"Yes"),"Waiver of subrogation, ","")&amp;IF(AND('Your Requirements'!$B$15="Yes",V33&lt;&gt;"Yes"),"Primary and non-contributory, ","")&amp;IF(AND('Your Requirements'!$B$16="Yes",D33&lt;&gt;"Yes"),"W-9, ",""),LEN(IF(I33="","GL dates, ","")&amp;IF(P33="","Workers’ comp status, ","")&amp;IF(AND(P33&lt;&gt;"None",P33&lt;&gt;"",Q33=""),"Workers’ comp dates, ","")&amp;IF(AND('Your Requirements'!$B$12="Yes",S33&lt;&gt;"Yes"),"AI ongoing, ","")&amp;IF(AND('Your Requirements'!$B$13="Yes",T33&lt;&gt;"Yes"),"AI completed work, ","")&amp;IF(AND('Your Requirements'!$B$14="Yes",U33&lt;&gt;"Yes"),"Waiver of subrogation, ","")&amp;IF(AND('Your Requirements'!$B$15="Yes",V33&lt;&gt;"Yes"),"Primary and non-contributory, ","")&amp;IF(AND('Your Requirements'!$B$16="Yes",D33&lt;&gt;"Yes"),"W-9, ",""))-2)))</f>
        <v/>
      </c>
      <c r="AD33" s="35" t="str">
        <f aca="false">IF($A33="","",IF(OR(P33="None",AND(ISNUMBER(Z33),Z33&lt;0)),"Hold",IF(AB33&lt;&gt;"OK","Fix limits",IF(AC33&lt;&gt;"OK","Chase paperwork",IF(AND(ISNUMBER(Z33),Z33&lt;='Your Requirements'!$B$6),"Renew soon","Clear")))))</f>
        <v/>
      </c>
      <c r="AE33" s="36"/>
    </row>
    <row r="34" customFormat="false" ht="15" hidden="false" customHeight="false" outlineLevel="0" collapsed="false">
      <c r="A34" s="29"/>
      <c r="B34" s="29"/>
      <c r="C34" s="29"/>
      <c r="D34" s="29"/>
      <c r="E34" s="29"/>
      <c r="F34" s="30"/>
      <c r="G34" s="29"/>
      <c r="H34" s="29"/>
      <c r="I34" s="30"/>
      <c r="J34" s="31"/>
      <c r="K34" s="31"/>
      <c r="L34" s="30"/>
      <c r="M34" s="31"/>
      <c r="N34" s="30"/>
      <c r="O34" s="31"/>
      <c r="P34" s="29"/>
      <c r="Q34" s="30"/>
      <c r="R34" s="31"/>
      <c r="S34" s="29"/>
      <c r="T34" s="29"/>
      <c r="U34" s="29"/>
      <c r="V34" s="29"/>
      <c r="W34" s="30"/>
      <c r="X34" s="30"/>
      <c r="Y34" s="32" t="str">
        <f aca="false">IF($A34="","",IF(COUNT(F34,I34,L34,N34,Q34)=0,"",MIN(F34,I34,L34,N34,Q34)))</f>
        <v/>
      </c>
      <c r="Z34" s="33" t="str">
        <f aca="false">IF(OR($A34="",Y34=""),"",Y34-'Your Requirements'!$B$17)</f>
        <v/>
      </c>
      <c r="AA34" s="34" t="str">
        <f aca="false">IF($A34="","",IF(Y34="","No dates entered",IF(Z34&lt;0,IF(Y34=I34,"GL",IF(Y34=Q34,IF(P34="Exempt","Workers’ comp exemption","Workers’ comp"),IF(Y34=F34,"License",IF(Y34=L34,"Auto","Umbrella"))))&amp;" expired "&amp;-Z34&amp;" days ago",IF(Z34&lt;='Your Requirements'!$B$6,IF(Y34=I34,"GL",IF(Y34=Q34,IF(P34="Exempt","Workers’ comp exemption","Workers’ comp"),IF(Y34=F34,"License",IF(Y34=L34,"Auto","Umbrella"))))&amp;" expires in "&amp;Z34&amp;" days","OK"))))</f>
        <v/>
      </c>
      <c r="AB34" s="34" t="str">
        <f aca="false">IF($A34="","",IF(IF(AND('Your Requirements'!$B$7&gt;0,N(J34)&lt;'Your Requirements'!$B$7),"GL occurrence, ","")&amp;IF(AND('Your Requirements'!$B$8&gt;0,N(K34)&lt;'Your Requirements'!$B$8),"GL aggregate, ","")&amp;IF(AND('Your Requirements'!$B$9&gt;0,N(M34)&lt;'Your Requirements'!$B$9),"Auto, ","")&amp;IF(AND('Your Requirements'!$B$10&gt;0,N(O34)&lt;'Your Requirements'!$B$10),"Umbrella, ","")&amp;IF(AND('Your Requirements'!$B$11&gt;0,P34="Policy",N(R34)&lt;'Your Requirements'!$B$11),"Employer’s liability, ","")="","OK","Below your minimum: "&amp;LEFT(IF(AND('Your Requirements'!$B$7&gt;0,N(J34)&lt;'Your Requirements'!$B$7),"GL occurrence, ","")&amp;IF(AND('Your Requirements'!$B$8&gt;0,N(K34)&lt;'Your Requirements'!$B$8),"GL aggregate, ","")&amp;IF(AND('Your Requirements'!$B$9&gt;0,N(M34)&lt;'Your Requirements'!$B$9),"Auto, ","")&amp;IF(AND('Your Requirements'!$B$10&gt;0,N(O34)&lt;'Your Requirements'!$B$10),"Umbrella, ","")&amp;IF(AND('Your Requirements'!$B$11&gt;0,P34="Policy",N(R34)&lt;'Your Requirements'!$B$11),"Employer’s liability, ",""),LEN(IF(AND('Your Requirements'!$B$7&gt;0,N(J34)&lt;'Your Requirements'!$B$7),"GL occurrence, ","")&amp;IF(AND('Your Requirements'!$B$8&gt;0,N(K34)&lt;'Your Requirements'!$B$8),"GL aggregate, ","")&amp;IF(AND('Your Requirements'!$B$9&gt;0,N(M34)&lt;'Your Requirements'!$B$9),"Auto, ","")&amp;IF(AND('Your Requirements'!$B$10&gt;0,N(O34)&lt;'Your Requirements'!$B$10),"Umbrella, ","")&amp;IF(AND('Your Requirements'!$B$11&gt;0,P34="Policy",N(R34)&lt;'Your Requirements'!$B$11),"Employer’s liability, ",""))-2)))</f>
        <v/>
      </c>
      <c r="AC34" s="34" t="str">
        <f aca="false">IF($A34="","",IF(IF(I34="","GL dates, ","")&amp;IF(P34="","Workers’ comp status, ","")&amp;IF(AND(P34&lt;&gt;"None",P34&lt;&gt;"",Q34=""),"Workers’ comp dates, ","")&amp;IF(AND('Your Requirements'!$B$12="Yes",S34&lt;&gt;"Yes"),"AI ongoing, ","")&amp;IF(AND('Your Requirements'!$B$13="Yes",T34&lt;&gt;"Yes"),"AI completed work, ","")&amp;IF(AND('Your Requirements'!$B$14="Yes",U34&lt;&gt;"Yes"),"Waiver of subrogation, ","")&amp;IF(AND('Your Requirements'!$B$15="Yes",V34&lt;&gt;"Yes"),"Primary and non-contributory, ","")&amp;IF(AND('Your Requirements'!$B$16="Yes",D34&lt;&gt;"Yes"),"W-9, ","")="","OK","Missing: "&amp;LEFT(IF(I34="","GL dates, ","")&amp;IF(P34="","Workers’ comp status, ","")&amp;IF(AND(P34&lt;&gt;"None",P34&lt;&gt;"",Q34=""),"Workers’ comp dates, ","")&amp;IF(AND('Your Requirements'!$B$12="Yes",S34&lt;&gt;"Yes"),"AI ongoing, ","")&amp;IF(AND('Your Requirements'!$B$13="Yes",T34&lt;&gt;"Yes"),"AI completed work, ","")&amp;IF(AND('Your Requirements'!$B$14="Yes",U34&lt;&gt;"Yes"),"Waiver of subrogation, ","")&amp;IF(AND('Your Requirements'!$B$15="Yes",V34&lt;&gt;"Yes"),"Primary and non-contributory, ","")&amp;IF(AND('Your Requirements'!$B$16="Yes",D34&lt;&gt;"Yes"),"W-9, ",""),LEN(IF(I34="","GL dates, ","")&amp;IF(P34="","Workers’ comp status, ","")&amp;IF(AND(P34&lt;&gt;"None",P34&lt;&gt;"",Q34=""),"Workers’ comp dates, ","")&amp;IF(AND('Your Requirements'!$B$12="Yes",S34&lt;&gt;"Yes"),"AI ongoing, ","")&amp;IF(AND('Your Requirements'!$B$13="Yes",T34&lt;&gt;"Yes"),"AI completed work, ","")&amp;IF(AND('Your Requirements'!$B$14="Yes",U34&lt;&gt;"Yes"),"Waiver of subrogation, ","")&amp;IF(AND('Your Requirements'!$B$15="Yes",V34&lt;&gt;"Yes"),"Primary and non-contributory, ","")&amp;IF(AND('Your Requirements'!$B$16="Yes",D34&lt;&gt;"Yes"),"W-9, ",""))-2)))</f>
        <v/>
      </c>
      <c r="AD34" s="35" t="str">
        <f aca="false">IF($A34="","",IF(OR(P34="None",AND(ISNUMBER(Z34),Z34&lt;0)),"Hold",IF(AB34&lt;&gt;"OK","Fix limits",IF(AC34&lt;&gt;"OK","Chase paperwork",IF(AND(ISNUMBER(Z34),Z34&lt;='Your Requirements'!$B$6),"Renew soon","Clear")))))</f>
        <v/>
      </c>
      <c r="AE34" s="36"/>
    </row>
    <row r="35" customFormat="false" ht="15" hidden="false" customHeight="false" outlineLevel="0" collapsed="false">
      <c r="A35" s="29"/>
      <c r="B35" s="29"/>
      <c r="C35" s="29"/>
      <c r="D35" s="29"/>
      <c r="E35" s="29"/>
      <c r="F35" s="30"/>
      <c r="G35" s="29"/>
      <c r="H35" s="29"/>
      <c r="I35" s="30"/>
      <c r="J35" s="31"/>
      <c r="K35" s="31"/>
      <c r="L35" s="30"/>
      <c r="M35" s="31"/>
      <c r="N35" s="30"/>
      <c r="O35" s="31"/>
      <c r="P35" s="29"/>
      <c r="Q35" s="30"/>
      <c r="R35" s="31"/>
      <c r="S35" s="29"/>
      <c r="T35" s="29"/>
      <c r="U35" s="29"/>
      <c r="V35" s="29"/>
      <c r="W35" s="30"/>
      <c r="X35" s="30"/>
      <c r="Y35" s="32" t="str">
        <f aca="false">IF($A35="","",IF(COUNT(F35,I35,L35,N35,Q35)=0,"",MIN(F35,I35,L35,N35,Q35)))</f>
        <v/>
      </c>
      <c r="Z35" s="33" t="str">
        <f aca="false">IF(OR($A35="",Y35=""),"",Y35-'Your Requirements'!$B$17)</f>
        <v/>
      </c>
      <c r="AA35" s="34" t="str">
        <f aca="false">IF($A35="","",IF(Y35="","No dates entered",IF(Z35&lt;0,IF(Y35=I35,"GL",IF(Y35=Q35,IF(P35="Exempt","Workers’ comp exemption","Workers’ comp"),IF(Y35=F35,"License",IF(Y35=L35,"Auto","Umbrella"))))&amp;" expired "&amp;-Z35&amp;" days ago",IF(Z35&lt;='Your Requirements'!$B$6,IF(Y35=I35,"GL",IF(Y35=Q35,IF(P35="Exempt","Workers’ comp exemption","Workers’ comp"),IF(Y35=F35,"License",IF(Y35=L35,"Auto","Umbrella"))))&amp;" expires in "&amp;Z35&amp;" days","OK"))))</f>
        <v/>
      </c>
      <c r="AB35" s="34" t="str">
        <f aca="false">IF($A35="","",IF(IF(AND('Your Requirements'!$B$7&gt;0,N(J35)&lt;'Your Requirements'!$B$7),"GL occurrence, ","")&amp;IF(AND('Your Requirements'!$B$8&gt;0,N(K35)&lt;'Your Requirements'!$B$8),"GL aggregate, ","")&amp;IF(AND('Your Requirements'!$B$9&gt;0,N(M35)&lt;'Your Requirements'!$B$9),"Auto, ","")&amp;IF(AND('Your Requirements'!$B$10&gt;0,N(O35)&lt;'Your Requirements'!$B$10),"Umbrella, ","")&amp;IF(AND('Your Requirements'!$B$11&gt;0,P35="Policy",N(R35)&lt;'Your Requirements'!$B$11),"Employer’s liability, ","")="","OK","Below your minimum: "&amp;LEFT(IF(AND('Your Requirements'!$B$7&gt;0,N(J35)&lt;'Your Requirements'!$B$7),"GL occurrence, ","")&amp;IF(AND('Your Requirements'!$B$8&gt;0,N(K35)&lt;'Your Requirements'!$B$8),"GL aggregate, ","")&amp;IF(AND('Your Requirements'!$B$9&gt;0,N(M35)&lt;'Your Requirements'!$B$9),"Auto, ","")&amp;IF(AND('Your Requirements'!$B$10&gt;0,N(O35)&lt;'Your Requirements'!$B$10),"Umbrella, ","")&amp;IF(AND('Your Requirements'!$B$11&gt;0,P35="Policy",N(R35)&lt;'Your Requirements'!$B$11),"Employer’s liability, ",""),LEN(IF(AND('Your Requirements'!$B$7&gt;0,N(J35)&lt;'Your Requirements'!$B$7),"GL occurrence, ","")&amp;IF(AND('Your Requirements'!$B$8&gt;0,N(K35)&lt;'Your Requirements'!$B$8),"GL aggregate, ","")&amp;IF(AND('Your Requirements'!$B$9&gt;0,N(M35)&lt;'Your Requirements'!$B$9),"Auto, ","")&amp;IF(AND('Your Requirements'!$B$10&gt;0,N(O35)&lt;'Your Requirements'!$B$10),"Umbrella, ","")&amp;IF(AND('Your Requirements'!$B$11&gt;0,P35="Policy",N(R35)&lt;'Your Requirements'!$B$11),"Employer’s liability, ",""))-2)))</f>
        <v/>
      </c>
      <c r="AC35" s="34" t="str">
        <f aca="false">IF($A35="","",IF(IF(I35="","GL dates, ","")&amp;IF(P35="","Workers’ comp status, ","")&amp;IF(AND(P35&lt;&gt;"None",P35&lt;&gt;"",Q35=""),"Workers’ comp dates, ","")&amp;IF(AND('Your Requirements'!$B$12="Yes",S35&lt;&gt;"Yes"),"AI ongoing, ","")&amp;IF(AND('Your Requirements'!$B$13="Yes",T35&lt;&gt;"Yes"),"AI completed work, ","")&amp;IF(AND('Your Requirements'!$B$14="Yes",U35&lt;&gt;"Yes"),"Waiver of subrogation, ","")&amp;IF(AND('Your Requirements'!$B$15="Yes",V35&lt;&gt;"Yes"),"Primary and non-contributory, ","")&amp;IF(AND('Your Requirements'!$B$16="Yes",D35&lt;&gt;"Yes"),"W-9, ","")="","OK","Missing: "&amp;LEFT(IF(I35="","GL dates, ","")&amp;IF(P35="","Workers’ comp status, ","")&amp;IF(AND(P35&lt;&gt;"None",P35&lt;&gt;"",Q35=""),"Workers’ comp dates, ","")&amp;IF(AND('Your Requirements'!$B$12="Yes",S35&lt;&gt;"Yes"),"AI ongoing, ","")&amp;IF(AND('Your Requirements'!$B$13="Yes",T35&lt;&gt;"Yes"),"AI completed work, ","")&amp;IF(AND('Your Requirements'!$B$14="Yes",U35&lt;&gt;"Yes"),"Waiver of subrogation, ","")&amp;IF(AND('Your Requirements'!$B$15="Yes",V35&lt;&gt;"Yes"),"Primary and non-contributory, ","")&amp;IF(AND('Your Requirements'!$B$16="Yes",D35&lt;&gt;"Yes"),"W-9, ",""),LEN(IF(I35="","GL dates, ","")&amp;IF(P35="","Workers’ comp status, ","")&amp;IF(AND(P35&lt;&gt;"None",P35&lt;&gt;"",Q35=""),"Workers’ comp dates, ","")&amp;IF(AND('Your Requirements'!$B$12="Yes",S35&lt;&gt;"Yes"),"AI ongoing, ","")&amp;IF(AND('Your Requirements'!$B$13="Yes",T35&lt;&gt;"Yes"),"AI completed work, ","")&amp;IF(AND('Your Requirements'!$B$14="Yes",U35&lt;&gt;"Yes"),"Waiver of subrogation, ","")&amp;IF(AND('Your Requirements'!$B$15="Yes",V35&lt;&gt;"Yes"),"Primary and non-contributory, ","")&amp;IF(AND('Your Requirements'!$B$16="Yes",D35&lt;&gt;"Yes"),"W-9, ",""))-2)))</f>
        <v/>
      </c>
      <c r="AD35" s="35" t="str">
        <f aca="false">IF($A35="","",IF(OR(P35="None",AND(ISNUMBER(Z35),Z35&lt;0)),"Hold",IF(AB35&lt;&gt;"OK","Fix limits",IF(AC35&lt;&gt;"OK","Chase paperwork",IF(AND(ISNUMBER(Z35),Z35&lt;='Your Requirements'!$B$6),"Renew soon","Clear")))))</f>
        <v/>
      </c>
      <c r="AE35" s="36"/>
    </row>
    <row r="36" customFormat="false" ht="15" hidden="false" customHeight="false" outlineLevel="0" collapsed="false">
      <c r="A36" s="29"/>
      <c r="B36" s="29"/>
      <c r="C36" s="29"/>
      <c r="D36" s="29"/>
      <c r="E36" s="29"/>
      <c r="F36" s="30"/>
      <c r="G36" s="29"/>
      <c r="H36" s="29"/>
      <c r="I36" s="30"/>
      <c r="J36" s="31"/>
      <c r="K36" s="31"/>
      <c r="L36" s="30"/>
      <c r="M36" s="31"/>
      <c r="N36" s="30"/>
      <c r="O36" s="31"/>
      <c r="P36" s="29"/>
      <c r="Q36" s="30"/>
      <c r="R36" s="31"/>
      <c r="S36" s="29"/>
      <c r="T36" s="29"/>
      <c r="U36" s="29"/>
      <c r="V36" s="29"/>
      <c r="W36" s="30"/>
      <c r="X36" s="30"/>
      <c r="Y36" s="32" t="str">
        <f aca="false">IF($A36="","",IF(COUNT(F36,I36,L36,N36,Q36)=0,"",MIN(F36,I36,L36,N36,Q36)))</f>
        <v/>
      </c>
      <c r="Z36" s="33" t="str">
        <f aca="false">IF(OR($A36="",Y36=""),"",Y36-'Your Requirements'!$B$17)</f>
        <v/>
      </c>
      <c r="AA36" s="34" t="str">
        <f aca="false">IF($A36="","",IF(Y36="","No dates entered",IF(Z36&lt;0,IF(Y36=I36,"GL",IF(Y36=Q36,IF(P36="Exempt","Workers’ comp exemption","Workers’ comp"),IF(Y36=F36,"License",IF(Y36=L36,"Auto","Umbrella"))))&amp;" expired "&amp;-Z36&amp;" days ago",IF(Z36&lt;='Your Requirements'!$B$6,IF(Y36=I36,"GL",IF(Y36=Q36,IF(P36="Exempt","Workers’ comp exemption","Workers’ comp"),IF(Y36=F36,"License",IF(Y36=L36,"Auto","Umbrella"))))&amp;" expires in "&amp;Z36&amp;" days","OK"))))</f>
        <v/>
      </c>
      <c r="AB36" s="34" t="str">
        <f aca="false">IF($A36="","",IF(IF(AND('Your Requirements'!$B$7&gt;0,N(J36)&lt;'Your Requirements'!$B$7),"GL occurrence, ","")&amp;IF(AND('Your Requirements'!$B$8&gt;0,N(K36)&lt;'Your Requirements'!$B$8),"GL aggregate, ","")&amp;IF(AND('Your Requirements'!$B$9&gt;0,N(M36)&lt;'Your Requirements'!$B$9),"Auto, ","")&amp;IF(AND('Your Requirements'!$B$10&gt;0,N(O36)&lt;'Your Requirements'!$B$10),"Umbrella, ","")&amp;IF(AND('Your Requirements'!$B$11&gt;0,P36="Policy",N(R36)&lt;'Your Requirements'!$B$11),"Employer’s liability, ","")="","OK","Below your minimum: "&amp;LEFT(IF(AND('Your Requirements'!$B$7&gt;0,N(J36)&lt;'Your Requirements'!$B$7),"GL occurrence, ","")&amp;IF(AND('Your Requirements'!$B$8&gt;0,N(K36)&lt;'Your Requirements'!$B$8),"GL aggregate, ","")&amp;IF(AND('Your Requirements'!$B$9&gt;0,N(M36)&lt;'Your Requirements'!$B$9),"Auto, ","")&amp;IF(AND('Your Requirements'!$B$10&gt;0,N(O36)&lt;'Your Requirements'!$B$10),"Umbrella, ","")&amp;IF(AND('Your Requirements'!$B$11&gt;0,P36="Policy",N(R36)&lt;'Your Requirements'!$B$11),"Employer’s liability, ",""),LEN(IF(AND('Your Requirements'!$B$7&gt;0,N(J36)&lt;'Your Requirements'!$B$7),"GL occurrence, ","")&amp;IF(AND('Your Requirements'!$B$8&gt;0,N(K36)&lt;'Your Requirements'!$B$8),"GL aggregate, ","")&amp;IF(AND('Your Requirements'!$B$9&gt;0,N(M36)&lt;'Your Requirements'!$B$9),"Auto, ","")&amp;IF(AND('Your Requirements'!$B$10&gt;0,N(O36)&lt;'Your Requirements'!$B$10),"Umbrella, ","")&amp;IF(AND('Your Requirements'!$B$11&gt;0,P36="Policy",N(R36)&lt;'Your Requirements'!$B$11),"Employer’s liability, ",""))-2)))</f>
        <v/>
      </c>
      <c r="AC36" s="34" t="str">
        <f aca="false">IF($A36="","",IF(IF(I36="","GL dates, ","")&amp;IF(P36="","Workers’ comp status, ","")&amp;IF(AND(P36&lt;&gt;"None",P36&lt;&gt;"",Q36=""),"Workers’ comp dates, ","")&amp;IF(AND('Your Requirements'!$B$12="Yes",S36&lt;&gt;"Yes"),"AI ongoing, ","")&amp;IF(AND('Your Requirements'!$B$13="Yes",T36&lt;&gt;"Yes"),"AI completed work, ","")&amp;IF(AND('Your Requirements'!$B$14="Yes",U36&lt;&gt;"Yes"),"Waiver of subrogation, ","")&amp;IF(AND('Your Requirements'!$B$15="Yes",V36&lt;&gt;"Yes"),"Primary and non-contributory, ","")&amp;IF(AND('Your Requirements'!$B$16="Yes",D36&lt;&gt;"Yes"),"W-9, ","")="","OK","Missing: "&amp;LEFT(IF(I36="","GL dates, ","")&amp;IF(P36="","Workers’ comp status, ","")&amp;IF(AND(P36&lt;&gt;"None",P36&lt;&gt;"",Q36=""),"Workers’ comp dates, ","")&amp;IF(AND('Your Requirements'!$B$12="Yes",S36&lt;&gt;"Yes"),"AI ongoing, ","")&amp;IF(AND('Your Requirements'!$B$13="Yes",T36&lt;&gt;"Yes"),"AI completed work, ","")&amp;IF(AND('Your Requirements'!$B$14="Yes",U36&lt;&gt;"Yes"),"Waiver of subrogation, ","")&amp;IF(AND('Your Requirements'!$B$15="Yes",V36&lt;&gt;"Yes"),"Primary and non-contributory, ","")&amp;IF(AND('Your Requirements'!$B$16="Yes",D36&lt;&gt;"Yes"),"W-9, ",""),LEN(IF(I36="","GL dates, ","")&amp;IF(P36="","Workers’ comp status, ","")&amp;IF(AND(P36&lt;&gt;"None",P36&lt;&gt;"",Q36=""),"Workers’ comp dates, ","")&amp;IF(AND('Your Requirements'!$B$12="Yes",S36&lt;&gt;"Yes"),"AI ongoing, ","")&amp;IF(AND('Your Requirements'!$B$13="Yes",T36&lt;&gt;"Yes"),"AI completed work, ","")&amp;IF(AND('Your Requirements'!$B$14="Yes",U36&lt;&gt;"Yes"),"Waiver of subrogation, ","")&amp;IF(AND('Your Requirements'!$B$15="Yes",V36&lt;&gt;"Yes"),"Primary and non-contributory, ","")&amp;IF(AND('Your Requirements'!$B$16="Yes",D36&lt;&gt;"Yes"),"W-9, ",""))-2)))</f>
        <v/>
      </c>
      <c r="AD36" s="35" t="str">
        <f aca="false">IF($A36="","",IF(OR(P36="None",AND(ISNUMBER(Z36),Z36&lt;0)),"Hold",IF(AB36&lt;&gt;"OK","Fix limits",IF(AC36&lt;&gt;"OK","Chase paperwork",IF(AND(ISNUMBER(Z36),Z36&lt;='Your Requirements'!$B$6),"Renew soon","Clear")))))</f>
        <v/>
      </c>
      <c r="AE36" s="36"/>
    </row>
    <row r="37" customFormat="false" ht="15" hidden="false" customHeight="false" outlineLevel="0" collapsed="false">
      <c r="A37" s="29"/>
      <c r="B37" s="29"/>
      <c r="C37" s="29"/>
      <c r="D37" s="29"/>
      <c r="E37" s="29"/>
      <c r="F37" s="30"/>
      <c r="G37" s="29"/>
      <c r="H37" s="29"/>
      <c r="I37" s="30"/>
      <c r="J37" s="31"/>
      <c r="K37" s="31"/>
      <c r="L37" s="30"/>
      <c r="M37" s="31"/>
      <c r="N37" s="30"/>
      <c r="O37" s="31"/>
      <c r="P37" s="29"/>
      <c r="Q37" s="30"/>
      <c r="R37" s="31"/>
      <c r="S37" s="29"/>
      <c r="T37" s="29"/>
      <c r="U37" s="29"/>
      <c r="V37" s="29"/>
      <c r="W37" s="30"/>
      <c r="X37" s="30"/>
      <c r="Y37" s="32" t="str">
        <f aca="false">IF($A37="","",IF(COUNT(F37,I37,L37,N37,Q37)=0,"",MIN(F37,I37,L37,N37,Q37)))</f>
        <v/>
      </c>
      <c r="Z37" s="33" t="str">
        <f aca="false">IF(OR($A37="",Y37=""),"",Y37-'Your Requirements'!$B$17)</f>
        <v/>
      </c>
      <c r="AA37" s="34" t="str">
        <f aca="false">IF($A37="","",IF(Y37="","No dates entered",IF(Z37&lt;0,IF(Y37=I37,"GL",IF(Y37=Q37,IF(P37="Exempt","Workers’ comp exemption","Workers’ comp"),IF(Y37=F37,"License",IF(Y37=L37,"Auto","Umbrella"))))&amp;" expired "&amp;-Z37&amp;" days ago",IF(Z37&lt;='Your Requirements'!$B$6,IF(Y37=I37,"GL",IF(Y37=Q37,IF(P37="Exempt","Workers’ comp exemption","Workers’ comp"),IF(Y37=F37,"License",IF(Y37=L37,"Auto","Umbrella"))))&amp;" expires in "&amp;Z37&amp;" days","OK"))))</f>
        <v/>
      </c>
      <c r="AB37" s="34" t="str">
        <f aca="false">IF($A37="","",IF(IF(AND('Your Requirements'!$B$7&gt;0,N(J37)&lt;'Your Requirements'!$B$7),"GL occurrence, ","")&amp;IF(AND('Your Requirements'!$B$8&gt;0,N(K37)&lt;'Your Requirements'!$B$8),"GL aggregate, ","")&amp;IF(AND('Your Requirements'!$B$9&gt;0,N(M37)&lt;'Your Requirements'!$B$9),"Auto, ","")&amp;IF(AND('Your Requirements'!$B$10&gt;0,N(O37)&lt;'Your Requirements'!$B$10),"Umbrella, ","")&amp;IF(AND('Your Requirements'!$B$11&gt;0,P37="Policy",N(R37)&lt;'Your Requirements'!$B$11),"Employer’s liability, ","")="","OK","Below your minimum: "&amp;LEFT(IF(AND('Your Requirements'!$B$7&gt;0,N(J37)&lt;'Your Requirements'!$B$7),"GL occurrence, ","")&amp;IF(AND('Your Requirements'!$B$8&gt;0,N(K37)&lt;'Your Requirements'!$B$8),"GL aggregate, ","")&amp;IF(AND('Your Requirements'!$B$9&gt;0,N(M37)&lt;'Your Requirements'!$B$9),"Auto, ","")&amp;IF(AND('Your Requirements'!$B$10&gt;0,N(O37)&lt;'Your Requirements'!$B$10),"Umbrella, ","")&amp;IF(AND('Your Requirements'!$B$11&gt;0,P37="Policy",N(R37)&lt;'Your Requirements'!$B$11),"Employer’s liability, ",""),LEN(IF(AND('Your Requirements'!$B$7&gt;0,N(J37)&lt;'Your Requirements'!$B$7),"GL occurrence, ","")&amp;IF(AND('Your Requirements'!$B$8&gt;0,N(K37)&lt;'Your Requirements'!$B$8),"GL aggregate, ","")&amp;IF(AND('Your Requirements'!$B$9&gt;0,N(M37)&lt;'Your Requirements'!$B$9),"Auto, ","")&amp;IF(AND('Your Requirements'!$B$10&gt;0,N(O37)&lt;'Your Requirements'!$B$10),"Umbrella, ","")&amp;IF(AND('Your Requirements'!$B$11&gt;0,P37="Policy",N(R37)&lt;'Your Requirements'!$B$11),"Employer’s liability, ",""))-2)))</f>
        <v/>
      </c>
      <c r="AC37" s="34" t="str">
        <f aca="false">IF($A37="","",IF(IF(I37="","GL dates, ","")&amp;IF(P37="","Workers’ comp status, ","")&amp;IF(AND(P37&lt;&gt;"None",P37&lt;&gt;"",Q37=""),"Workers’ comp dates, ","")&amp;IF(AND('Your Requirements'!$B$12="Yes",S37&lt;&gt;"Yes"),"AI ongoing, ","")&amp;IF(AND('Your Requirements'!$B$13="Yes",T37&lt;&gt;"Yes"),"AI completed work, ","")&amp;IF(AND('Your Requirements'!$B$14="Yes",U37&lt;&gt;"Yes"),"Waiver of subrogation, ","")&amp;IF(AND('Your Requirements'!$B$15="Yes",V37&lt;&gt;"Yes"),"Primary and non-contributory, ","")&amp;IF(AND('Your Requirements'!$B$16="Yes",D37&lt;&gt;"Yes"),"W-9, ","")="","OK","Missing: "&amp;LEFT(IF(I37="","GL dates, ","")&amp;IF(P37="","Workers’ comp status, ","")&amp;IF(AND(P37&lt;&gt;"None",P37&lt;&gt;"",Q37=""),"Workers’ comp dates, ","")&amp;IF(AND('Your Requirements'!$B$12="Yes",S37&lt;&gt;"Yes"),"AI ongoing, ","")&amp;IF(AND('Your Requirements'!$B$13="Yes",T37&lt;&gt;"Yes"),"AI completed work, ","")&amp;IF(AND('Your Requirements'!$B$14="Yes",U37&lt;&gt;"Yes"),"Waiver of subrogation, ","")&amp;IF(AND('Your Requirements'!$B$15="Yes",V37&lt;&gt;"Yes"),"Primary and non-contributory, ","")&amp;IF(AND('Your Requirements'!$B$16="Yes",D37&lt;&gt;"Yes"),"W-9, ",""),LEN(IF(I37="","GL dates, ","")&amp;IF(P37="","Workers’ comp status, ","")&amp;IF(AND(P37&lt;&gt;"None",P37&lt;&gt;"",Q37=""),"Workers’ comp dates, ","")&amp;IF(AND('Your Requirements'!$B$12="Yes",S37&lt;&gt;"Yes"),"AI ongoing, ","")&amp;IF(AND('Your Requirements'!$B$13="Yes",T37&lt;&gt;"Yes"),"AI completed work, ","")&amp;IF(AND('Your Requirements'!$B$14="Yes",U37&lt;&gt;"Yes"),"Waiver of subrogation, ","")&amp;IF(AND('Your Requirements'!$B$15="Yes",V37&lt;&gt;"Yes"),"Primary and non-contributory, ","")&amp;IF(AND('Your Requirements'!$B$16="Yes",D37&lt;&gt;"Yes"),"W-9, ",""))-2)))</f>
        <v/>
      </c>
      <c r="AD37" s="35" t="str">
        <f aca="false">IF($A37="","",IF(OR(P37="None",AND(ISNUMBER(Z37),Z37&lt;0)),"Hold",IF(AB37&lt;&gt;"OK","Fix limits",IF(AC37&lt;&gt;"OK","Chase paperwork",IF(AND(ISNUMBER(Z37),Z37&lt;='Your Requirements'!$B$6),"Renew soon","Clear")))))</f>
        <v/>
      </c>
      <c r="AE37" s="36"/>
    </row>
    <row r="38" customFormat="false" ht="15" hidden="false" customHeight="false" outlineLevel="0" collapsed="false">
      <c r="A38" s="29"/>
      <c r="B38" s="29"/>
      <c r="C38" s="29"/>
      <c r="D38" s="29"/>
      <c r="E38" s="29"/>
      <c r="F38" s="30"/>
      <c r="G38" s="29"/>
      <c r="H38" s="29"/>
      <c r="I38" s="30"/>
      <c r="J38" s="31"/>
      <c r="K38" s="31"/>
      <c r="L38" s="30"/>
      <c r="M38" s="31"/>
      <c r="N38" s="30"/>
      <c r="O38" s="31"/>
      <c r="P38" s="29"/>
      <c r="Q38" s="30"/>
      <c r="R38" s="31"/>
      <c r="S38" s="29"/>
      <c r="T38" s="29"/>
      <c r="U38" s="29"/>
      <c r="V38" s="29"/>
      <c r="W38" s="30"/>
      <c r="X38" s="30"/>
      <c r="Y38" s="32" t="str">
        <f aca="false">IF($A38="","",IF(COUNT(F38,I38,L38,N38,Q38)=0,"",MIN(F38,I38,L38,N38,Q38)))</f>
        <v/>
      </c>
      <c r="Z38" s="33" t="str">
        <f aca="false">IF(OR($A38="",Y38=""),"",Y38-'Your Requirements'!$B$17)</f>
        <v/>
      </c>
      <c r="AA38" s="34" t="str">
        <f aca="false">IF($A38="","",IF(Y38="","No dates entered",IF(Z38&lt;0,IF(Y38=I38,"GL",IF(Y38=Q38,IF(P38="Exempt","Workers’ comp exemption","Workers’ comp"),IF(Y38=F38,"License",IF(Y38=L38,"Auto","Umbrella"))))&amp;" expired "&amp;-Z38&amp;" days ago",IF(Z38&lt;='Your Requirements'!$B$6,IF(Y38=I38,"GL",IF(Y38=Q38,IF(P38="Exempt","Workers’ comp exemption","Workers’ comp"),IF(Y38=F38,"License",IF(Y38=L38,"Auto","Umbrella"))))&amp;" expires in "&amp;Z38&amp;" days","OK"))))</f>
        <v/>
      </c>
      <c r="AB38" s="34" t="str">
        <f aca="false">IF($A38="","",IF(IF(AND('Your Requirements'!$B$7&gt;0,N(J38)&lt;'Your Requirements'!$B$7),"GL occurrence, ","")&amp;IF(AND('Your Requirements'!$B$8&gt;0,N(K38)&lt;'Your Requirements'!$B$8),"GL aggregate, ","")&amp;IF(AND('Your Requirements'!$B$9&gt;0,N(M38)&lt;'Your Requirements'!$B$9),"Auto, ","")&amp;IF(AND('Your Requirements'!$B$10&gt;0,N(O38)&lt;'Your Requirements'!$B$10),"Umbrella, ","")&amp;IF(AND('Your Requirements'!$B$11&gt;0,P38="Policy",N(R38)&lt;'Your Requirements'!$B$11),"Employer’s liability, ","")="","OK","Below your minimum: "&amp;LEFT(IF(AND('Your Requirements'!$B$7&gt;0,N(J38)&lt;'Your Requirements'!$B$7),"GL occurrence, ","")&amp;IF(AND('Your Requirements'!$B$8&gt;0,N(K38)&lt;'Your Requirements'!$B$8),"GL aggregate, ","")&amp;IF(AND('Your Requirements'!$B$9&gt;0,N(M38)&lt;'Your Requirements'!$B$9),"Auto, ","")&amp;IF(AND('Your Requirements'!$B$10&gt;0,N(O38)&lt;'Your Requirements'!$B$10),"Umbrella, ","")&amp;IF(AND('Your Requirements'!$B$11&gt;0,P38="Policy",N(R38)&lt;'Your Requirements'!$B$11),"Employer’s liability, ",""),LEN(IF(AND('Your Requirements'!$B$7&gt;0,N(J38)&lt;'Your Requirements'!$B$7),"GL occurrence, ","")&amp;IF(AND('Your Requirements'!$B$8&gt;0,N(K38)&lt;'Your Requirements'!$B$8),"GL aggregate, ","")&amp;IF(AND('Your Requirements'!$B$9&gt;0,N(M38)&lt;'Your Requirements'!$B$9),"Auto, ","")&amp;IF(AND('Your Requirements'!$B$10&gt;0,N(O38)&lt;'Your Requirements'!$B$10),"Umbrella, ","")&amp;IF(AND('Your Requirements'!$B$11&gt;0,P38="Policy",N(R38)&lt;'Your Requirements'!$B$11),"Employer’s liability, ",""))-2)))</f>
        <v/>
      </c>
      <c r="AC38" s="34" t="str">
        <f aca="false">IF($A38="","",IF(IF(I38="","GL dates, ","")&amp;IF(P38="","Workers’ comp status, ","")&amp;IF(AND(P38&lt;&gt;"None",P38&lt;&gt;"",Q38=""),"Workers’ comp dates, ","")&amp;IF(AND('Your Requirements'!$B$12="Yes",S38&lt;&gt;"Yes"),"AI ongoing, ","")&amp;IF(AND('Your Requirements'!$B$13="Yes",T38&lt;&gt;"Yes"),"AI completed work, ","")&amp;IF(AND('Your Requirements'!$B$14="Yes",U38&lt;&gt;"Yes"),"Waiver of subrogation, ","")&amp;IF(AND('Your Requirements'!$B$15="Yes",V38&lt;&gt;"Yes"),"Primary and non-contributory, ","")&amp;IF(AND('Your Requirements'!$B$16="Yes",D38&lt;&gt;"Yes"),"W-9, ","")="","OK","Missing: "&amp;LEFT(IF(I38="","GL dates, ","")&amp;IF(P38="","Workers’ comp status, ","")&amp;IF(AND(P38&lt;&gt;"None",P38&lt;&gt;"",Q38=""),"Workers’ comp dates, ","")&amp;IF(AND('Your Requirements'!$B$12="Yes",S38&lt;&gt;"Yes"),"AI ongoing, ","")&amp;IF(AND('Your Requirements'!$B$13="Yes",T38&lt;&gt;"Yes"),"AI completed work, ","")&amp;IF(AND('Your Requirements'!$B$14="Yes",U38&lt;&gt;"Yes"),"Waiver of subrogation, ","")&amp;IF(AND('Your Requirements'!$B$15="Yes",V38&lt;&gt;"Yes"),"Primary and non-contributory, ","")&amp;IF(AND('Your Requirements'!$B$16="Yes",D38&lt;&gt;"Yes"),"W-9, ",""),LEN(IF(I38="","GL dates, ","")&amp;IF(P38="","Workers’ comp status, ","")&amp;IF(AND(P38&lt;&gt;"None",P38&lt;&gt;"",Q38=""),"Workers’ comp dates, ","")&amp;IF(AND('Your Requirements'!$B$12="Yes",S38&lt;&gt;"Yes"),"AI ongoing, ","")&amp;IF(AND('Your Requirements'!$B$13="Yes",T38&lt;&gt;"Yes"),"AI completed work, ","")&amp;IF(AND('Your Requirements'!$B$14="Yes",U38&lt;&gt;"Yes"),"Waiver of subrogation, ","")&amp;IF(AND('Your Requirements'!$B$15="Yes",V38&lt;&gt;"Yes"),"Primary and non-contributory, ","")&amp;IF(AND('Your Requirements'!$B$16="Yes",D38&lt;&gt;"Yes"),"W-9, ",""))-2)))</f>
        <v/>
      </c>
      <c r="AD38" s="35" t="str">
        <f aca="false">IF($A38="","",IF(OR(P38="None",AND(ISNUMBER(Z38),Z38&lt;0)),"Hold",IF(AB38&lt;&gt;"OK","Fix limits",IF(AC38&lt;&gt;"OK","Chase paperwork",IF(AND(ISNUMBER(Z38),Z38&lt;='Your Requirements'!$B$6),"Renew soon","Clear")))))</f>
        <v/>
      </c>
      <c r="AE38" s="36"/>
    </row>
    <row r="39" customFormat="false" ht="15" hidden="false" customHeight="false" outlineLevel="0" collapsed="false">
      <c r="A39" s="29"/>
      <c r="B39" s="29"/>
      <c r="C39" s="29"/>
      <c r="D39" s="29"/>
      <c r="E39" s="29"/>
      <c r="F39" s="30"/>
      <c r="G39" s="29"/>
      <c r="H39" s="29"/>
      <c r="I39" s="30"/>
      <c r="J39" s="31"/>
      <c r="K39" s="31"/>
      <c r="L39" s="30"/>
      <c r="M39" s="31"/>
      <c r="N39" s="30"/>
      <c r="O39" s="31"/>
      <c r="P39" s="29"/>
      <c r="Q39" s="30"/>
      <c r="R39" s="31"/>
      <c r="S39" s="29"/>
      <c r="T39" s="29"/>
      <c r="U39" s="29"/>
      <c r="V39" s="29"/>
      <c r="W39" s="30"/>
      <c r="X39" s="30"/>
      <c r="Y39" s="32" t="str">
        <f aca="false">IF($A39="","",IF(COUNT(F39,I39,L39,N39,Q39)=0,"",MIN(F39,I39,L39,N39,Q39)))</f>
        <v/>
      </c>
      <c r="Z39" s="33" t="str">
        <f aca="false">IF(OR($A39="",Y39=""),"",Y39-'Your Requirements'!$B$17)</f>
        <v/>
      </c>
      <c r="AA39" s="34" t="str">
        <f aca="false">IF($A39="","",IF(Y39="","No dates entered",IF(Z39&lt;0,IF(Y39=I39,"GL",IF(Y39=Q39,IF(P39="Exempt","Workers’ comp exemption","Workers’ comp"),IF(Y39=F39,"License",IF(Y39=L39,"Auto","Umbrella"))))&amp;" expired "&amp;-Z39&amp;" days ago",IF(Z39&lt;='Your Requirements'!$B$6,IF(Y39=I39,"GL",IF(Y39=Q39,IF(P39="Exempt","Workers’ comp exemption","Workers’ comp"),IF(Y39=F39,"License",IF(Y39=L39,"Auto","Umbrella"))))&amp;" expires in "&amp;Z39&amp;" days","OK"))))</f>
        <v/>
      </c>
      <c r="AB39" s="34" t="str">
        <f aca="false">IF($A39="","",IF(IF(AND('Your Requirements'!$B$7&gt;0,N(J39)&lt;'Your Requirements'!$B$7),"GL occurrence, ","")&amp;IF(AND('Your Requirements'!$B$8&gt;0,N(K39)&lt;'Your Requirements'!$B$8),"GL aggregate, ","")&amp;IF(AND('Your Requirements'!$B$9&gt;0,N(M39)&lt;'Your Requirements'!$B$9),"Auto, ","")&amp;IF(AND('Your Requirements'!$B$10&gt;0,N(O39)&lt;'Your Requirements'!$B$10),"Umbrella, ","")&amp;IF(AND('Your Requirements'!$B$11&gt;0,P39="Policy",N(R39)&lt;'Your Requirements'!$B$11),"Employer’s liability, ","")="","OK","Below your minimum: "&amp;LEFT(IF(AND('Your Requirements'!$B$7&gt;0,N(J39)&lt;'Your Requirements'!$B$7),"GL occurrence, ","")&amp;IF(AND('Your Requirements'!$B$8&gt;0,N(K39)&lt;'Your Requirements'!$B$8),"GL aggregate, ","")&amp;IF(AND('Your Requirements'!$B$9&gt;0,N(M39)&lt;'Your Requirements'!$B$9),"Auto, ","")&amp;IF(AND('Your Requirements'!$B$10&gt;0,N(O39)&lt;'Your Requirements'!$B$10),"Umbrella, ","")&amp;IF(AND('Your Requirements'!$B$11&gt;0,P39="Policy",N(R39)&lt;'Your Requirements'!$B$11),"Employer’s liability, ",""),LEN(IF(AND('Your Requirements'!$B$7&gt;0,N(J39)&lt;'Your Requirements'!$B$7),"GL occurrence, ","")&amp;IF(AND('Your Requirements'!$B$8&gt;0,N(K39)&lt;'Your Requirements'!$B$8),"GL aggregate, ","")&amp;IF(AND('Your Requirements'!$B$9&gt;0,N(M39)&lt;'Your Requirements'!$B$9),"Auto, ","")&amp;IF(AND('Your Requirements'!$B$10&gt;0,N(O39)&lt;'Your Requirements'!$B$10),"Umbrella, ","")&amp;IF(AND('Your Requirements'!$B$11&gt;0,P39="Policy",N(R39)&lt;'Your Requirements'!$B$11),"Employer’s liability, ",""))-2)))</f>
        <v/>
      </c>
      <c r="AC39" s="34" t="str">
        <f aca="false">IF($A39="","",IF(IF(I39="","GL dates, ","")&amp;IF(P39="","Workers’ comp status, ","")&amp;IF(AND(P39&lt;&gt;"None",P39&lt;&gt;"",Q39=""),"Workers’ comp dates, ","")&amp;IF(AND('Your Requirements'!$B$12="Yes",S39&lt;&gt;"Yes"),"AI ongoing, ","")&amp;IF(AND('Your Requirements'!$B$13="Yes",T39&lt;&gt;"Yes"),"AI completed work, ","")&amp;IF(AND('Your Requirements'!$B$14="Yes",U39&lt;&gt;"Yes"),"Waiver of subrogation, ","")&amp;IF(AND('Your Requirements'!$B$15="Yes",V39&lt;&gt;"Yes"),"Primary and non-contributory, ","")&amp;IF(AND('Your Requirements'!$B$16="Yes",D39&lt;&gt;"Yes"),"W-9, ","")="","OK","Missing: "&amp;LEFT(IF(I39="","GL dates, ","")&amp;IF(P39="","Workers’ comp status, ","")&amp;IF(AND(P39&lt;&gt;"None",P39&lt;&gt;"",Q39=""),"Workers’ comp dates, ","")&amp;IF(AND('Your Requirements'!$B$12="Yes",S39&lt;&gt;"Yes"),"AI ongoing, ","")&amp;IF(AND('Your Requirements'!$B$13="Yes",T39&lt;&gt;"Yes"),"AI completed work, ","")&amp;IF(AND('Your Requirements'!$B$14="Yes",U39&lt;&gt;"Yes"),"Waiver of subrogation, ","")&amp;IF(AND('Your Requirements'!$B$15="Yes",V39&lt;&gt;"Yes"),"Primary and non-contributory, ","")&amp;IF(AND('Your Requirements'!$B$16="Yes",D39&lt;&gt;"Yes"),"W-9, ",""),LEN(IF(I39="","GL dates, ","")&amp;IF(P39="","Workers’ comp status, ","")&amp;IF(AND(P39&lt;&gt;"None",P39&lt;&gt;"",Q39=""),"Workers’ comp dates, ","")&amp;IF(AND('Your Requirements'!$B$12="Yes",S39&lt;&gt;"Yes"),"AI ongoing, ","")&amp;IF(AND('Your Requirements'!$B$13="Yes",T39&lt;&gt;"Yes"),"AI completed work, ","")&amp;IF(AND('Your Requirements'!$B$14="Yes",U39&lt;&gt;"Yes"),"Waiver of subrogation, ","")&amp;IF(AND('Your Requirements'!$B$15="Yes",V39&lt;&gt;"Yes"),"Primary and non-contributory, ","")&amp;IF(AND('Your Requirements'!$B$16="Yes",D39&lt;&gt;"Yes"),"W-9, ",""))-2)))</f>
        <v/>
      </c>
      <c r="AD39" s="35" t="str">
        <f aca="false">IF($A39="","",IF(OR(P39="None",AND(ISNUMBER(Z39),Z39&lt;0)),"Hold",IF(AB39&lt;&gt;"OK","Fix limits",IF(AC39&lt;&gt;"OK","Chase paperwork",IF(AND(ISNUMBER(Z39),Z39&lt;='Your Requirements'!$B$6),"Renew soon","Clear")))))</f>
        <v/>
      </c>
      <c r="AE39" s="36"/>
    </row>
    <row r="40" customFormat="false" ht="15" hidden="false" customHeight="false" outlineLevel="0" collapsed="false">
      <c r="A40" s="29"/>
      <c r="B40" s="29"/>
      <c r="C40" s="29"/>
      <c r="D40" s="29"/>
      <c r="E40" s="29"/>
      <c r="F40" s="30"/>
      <c r="G40" s="29"/>
      <c r="H40" s="29"/>
      <c r="I40" s="30"/>
      <c r="J40" s="31"/>
      <c r="K40" s="31"/>
      <c r="L40" s="30"/>
      <c r="M40" s="31"/>
      <c r="N40" s="30"/>
      <c r="O40" s="31"/>
      <c r="P40" s="29"/>
      <c r="Q40" s="30"/>
      <c r="R40" s="31"/>
      <c r="S40" s="29"/>
      <c r="T40" s="29"/>
      <c r="U40" s="29"/>
      <c r="V40" s="29"/>
      <c r="W40" s="30"/>
      <c r="X40" s="30"/>
      <c r="Y40" s="32" t="str">
        <f aca="false">IF($A40="","",IF(COUNT(F40,I40,L40,N40,Q40)=0,"",MIN(F40,I40,L40,N40,Q40)))</f>
        <v/>
      </c>
      <c r="Z40" s="33" t="str">
        <f aca="false">IF(OR($A40="",Y40=""),"",Y40-'Your Requirements'!$B$17)</f>
        <v/>
      </c>
      <c r="AA40" s="34" t="str">
        <f aca="false">IF($A40="","",IF(Y40="","No dates entered",IF(Z40&lt;0,IF(Y40=I40,"GL",IF(Y40=Q40,IF(P40="Exempt","Workers’ comp exemption","Workers’ comp"),IF(Y40=F40,"License",IF(Y40=L40,"Auto","Umbrella"))))&amp;" expired "&amp;-Z40&amp;" days ago",IF(Z40&lt;='Your Requirements'!$B$6,IF(Y40=I40,"GL",IF(Y40=Q40,IF(P40="Exempt","Workers’ comp exemption","Workers’ comp"),IF(Y40=F40,"License",IF(Y40=L40,"Auto","Umbrella"))))&amp;" expires in "&amp;Z40&amp;" days","OK"))))</f>
        <v/>
      </c>
      <c r="AB40" s="34" t="str">
        <f aca="false">IF($A40="","",IF(IF(AND('Your Requirements'!$B$7&gt;0,N(J40)&lt;'Your Requirements'!$B$7),"GL occurrence, ","")&amp;IF(AND('Your Requirements'!$B$8&gt;0,N(K40)&lt;'Your Requirements'!$B$8),"GL aggregate, ","")&amp;IF(AND('Your Requirements'!$B$9&gt;0,N(M40)&lt;'Your Requirements'!$B$9),"Auto, ","")&amp;IF(AND('Your Requirements'!$B$10&gt;0,N(O40)&lt;'Your Requirements'!$B$10),"Umbrella, ","")&amp;IF(AND('Your Requirements'!$B$11&gt;0,P40="Policy",N(R40)&lt;'Your Requirements'!$B$11),"Employer’s liability, ","")="","OK","Below your minimum: "&amp;LEFT(IF(AND('Your Requirements'!$B$7&gt;0,N(J40)&lt;'Your Requirements'!$B$7),"GL occurrence, ","")&amp;IF(AND('Your Requirements'!$B$8&gt;0,N(K40)&lt;'Your Requirements'!$B$8),"GL aggregate, ","")&amp;IF(AND('Your Requirements'!$B$9&gt;0,N(M40)&lt;'Your Requirements'!$B$9),"Auto, ","")&amp;IF(AND('Your Requirements'!$B$10&gt;0,N(O40)&lt;'Your Requirements'!$B$10),"Umbrella, ","")&amp;IF(AND('Your Requirements'!$B$11&gt;0,P40="Policy",N(R40)&lt;'Your Requirements'!$B$11),"Employer’s liability, ",""),LEN(IF(AND('Your Requirements'!$B$7&gt;0,N(J40)&lt;'Your Requirements'!$B$7),"GL occurrence, ","")&amp;IF(AND('Your Requirements'!$B$8&gt;0,N(K40)&lt;'Your Requirements'!$B$8),"GL aggregate, ","")&amp;IF(AND('Your Requirements'!$B$9&gt;0,N(M40)&lt;'Your Requirements'!$B$9),"Auto, ","")&amp;IF(AND('Your Requirements'!$B$10&gt;0,N(O40)&lt;'Your Requirements'!$B$10),"Umbrella, ","")&amp;IF(AND('Your Requirements'!$B$11&gt;0,P40="Policy",N(R40)&lt;'Your Requirements'!$B$11),"Employer’s liability, ",""))-2)))</f>
        <v/>
      </c>
      <c r="AC40" s="34" t="str">
        <f aca="false">IF($A40="","",IF(IF(I40="","GL dates, ","")&amp;IF(P40="","Workers’ comp status, ","")&amp;IF(AND(P40&lt;&gt;"None",P40&lt;&gt;"",Q40=""),"Workers’ comp dates, ","")&amp;IF(AND('Your Requirements'!$B$12="Yes",S40&lt;&gt;"Yes"),"AI ongoing, ","")&amp;IF(AND('Your Requirements'!$B$13="Yes",T40&lt;&gt;"Yes"),"AI completed work, ","")&amp;IF(AND('Your Requirements'!$B$14="Yes",U40&lt;&gt;"Yes"),"Waiver of subrogation, ","")&amp;IF(AND('Your Requirements'!$B$15="Yes",V40&lt;&gt;"Yes"),"Primary and non-contributory, ","")&amp;IF(AND('Your Requirements'!$B$16="Yes",D40&lt;&gt;"Yes"),"W-9, ","")="","OK","Missing: "&amp;LEFT(IF(I40="","GL dates, ","")&amp;IF(P40="","Workers’ comp status, ","")&amp;IF(AND(P40&lt;&gt;"None",P40&lt;&gt;"",Q40=""),"Workers’ comp dates, ","")&amp;IF(AND('Your Requirements'!$B$12="Yes",S40&lt;&gt;"Yes"),"AI ongoing, ","")&amp;IF(AND('Your Requirements'!$B$13="Yes",T40&lt;&gt;"Yes"),"AI completed work, ","")&amp;IF(AND('Your Requirements'!$B$14="Yes",U40&lt;&gt;"Yes"),"Waiver of subrogation, ","")&amp;IF(AND('Your Requirements'!$B$15="Yes",V40&lt;&gt;"Yes"),"Primary and non-contributory, ","")&amp;IF(AND('Your Requirements'!$B$16="Yes",D40&lt;&gt;"Yes"),"W-9, ",""),LEN(IF(I40="","GL dates, ","")&amp;IF(P40="","Workers’ comp status, ","")&amp;IF(AND(P40&lt;&gt;"None",P40&lt;&gt;"",Q40=""),"Workers’ comp dates, ","")&amp;IF(AND('Your Requirements'!$B$12="Yes",S40&lt;&gt;"Yes"),"AI ongoing, ","")&amp;IF(AND('Your Requirements'!$B$13="Yes",T40&lt;&gt;"Yes"),"AI completed work, ","")&amp;IF(AND('Your Requirements'!$B$14="Yes",U40&lt;&gt;"Yes"),"Waiver of subrogation, ","")&amp;IF(AND('Your Requirements'!$B$15="Yes",V40&lt;&gt;"Yes"),"Primary and non-contributory, ","")&amp;IF(AND('Your Requirements'!$B$16="Yes",D40&lt;&gt;"Yes"),"W-9, ",""))-2)))</f>
        <v/>
      </c>
      <c r="AD40" s="35" t="str">
        <f aca="false">IF($A40="","",IF(OR(P40="None",AND(ISNUMBER(Z40),Z40&lt;0)),"Hold",IF(AB40&lt;&gt;"OK","Fix limits",IF(AC40&lt;&gt;"OK","Chase paperwork",IF(AND(ISNUMBER(Z40),Z40&lt;='Your Requirements'!$B$6),"Renew soon","Clear")))))</f>
        <v/>
      </c>
      <c r="AE40" s="36"/>
    </row>
    <row r="41" customFormat="false" ht="15" hidden="false" customHeight="false" outlineLevel="0" collapsed="false">
      <c r="A41" s="29"/>
      <c r="B41" s="29"/>
      <c r="C41" s="29"/>
      <c r="D41" s="29"/>
      <c r="E41" s="29"/>
      <c r="F41" s="30"/>
      <c r="G41" s="29"/>
      <c r="H41" s="29"/>
      <c r="I41" s="30"/>
      <c r="J41" s="31"/>
      <c r="K41" s="31"/>
      <c r="L41" s="30"/>
      <c r="M41" s="31"/>
      <c r="N41" s="30"/>
      <c r="O41" s="31"/>
      <c r="P41" s="29"/>
      <c r="Q41" s="30"/>
      <c r="R41" s="31"/>
      <c r="S41" s="29"/>
      <c r="T41" s="29"/>
      <c r="U41" s="29"/>
      <c r="V41" s="29"/>
      <c r="W41" s="30"/>
      <c r="X41" s="30"/>
      <c r="Y41" s="32" t="str">
        <f aca="false">IF($A41="","",IF(COUNT(F41,I41,L41,N41,Q41)=0,"",MIN(F41,I41,L41,N41,Q41)))</f>
        <v/>
      </c>
      <c r="Z41" s="33" t="str">
        <f aca="false">IF(OR($A41="",Y41=""),"",Y41-'Your Requirements'!$B$17)</f>
        <v/>
      </c>
      <c r="AA41" s="34" t="str">
        <f aca="false">IF($A41="","",IF(Y41="","No dates entered",IF(Z41&lt;0,IF(Y41=I41,"GL",IF(Y41=Q41,IF(P41="Exempt","Workers’ comp exemption","Workers’ comp"),IF(Y41=F41,"License",IF(Y41=L41,"Auto","Umbrella"))))&amp;" expired "&amp;-Z41&amp;" days ago",IF(Z41&lt;='Your Requirements'!$B$6,IF(Y41=I41,"GL",IF(Y41=Q41,IF(P41="Exempt","Workers’ comp exemption","Workers’ comp"),IF(Y41=F41,"License",IF(Y41=L41,"Auto","Umbrella"))))&amp;" expires in "&amp;Z41&amp;" days","OK"))))</f>
        <v/>
      </c>
      <c r="AB41" s="34" t="str">
        <f aca="false">IF($A41="","",IF(IF(AND('Your Requirements'!$B$7&gt;0,N(J41)&lt;'Your Requirements'!$B$7),"GL occurrence, ","")&amp;IF(AND('Your Requirements'!$B$8&gt;0,N(K41)&lt;'Your Requirements'!$B$8),"GL aggregate, ","")&amp;IF(AND('Your Requirements'!$B$9&gt;0,N(M41)&lt;'Your Requirements'!$B$9),"Auto, ","")&amp;IF(AND('Your Requirements'!$B$10&gt;0,N(O41)&lt;'Your Requirements'!$B$10),"Umbrella, ","")&amp;IF(AND('Your Requirements'!$B$11&gt;0,P41="Policy",N(R41)&lt;'Your Requirements'!$B$11),"Employer’s liability, ","")="","OK","Below your minimum: "&amp;LEFT(IF(AND('Your Requirements'!$B$7&gt;0,N(J41)&lt;'Your Requirements'!$B$7),"GL occurrence, ","")&amp;IF(AND('Your Requirements'!$B$8&gt;0,N(K41)&lt;'Your Requirements'!$B$8),"GL aggregate, ","")&amp;IF(AND('Your Requirements'!$B$9&gt;0,N(M41)&lt;'Your Requirements'!$B$9),"Auto, ","")&amp;IF(AND('Your Requirements'!$B$10&gt;0,N(O41)&lt;'Your Requirements'!$B$10),"Umbrella, ","")&amp;IF(AND('Your Requirements'!$B$11&gt;0,P41="Policy",N(R41)&lt;'Your Requirements'!$B$11),"Employer’s liability, ",""),LEN(IF(AND('Your Requirements'!$B$7&gt;0,N(J41)&lt;'Your Requirements'!$B$7),"GL occurrence, ","")&amp;IF(AND('Your Requirements'!$B$8&gt;0,N(K41)&lt;'Your Requirements'!$B$8),"GL aggregate, ","")&amp;IF(AND('Your Requirements'!$B$9&gt;0,N(M41)&lt;'Your Requirements'!$B$9),"Auto, ","")&amp;IF(AND('Your Requirements'!$B$10&gt;0,N(O41)&lt;'Your Requirements'!$B$10),"Umbrella, ","")&amp;IF(AND('Your Requirements'!$B$11&gt;0,P41="Policy",N(R41)&lt;'Your Requirements'!$B$11),"Employer’s liability, ",""))-2)))</f>
        <v/>
      </c>
      <c r="AC41" s="34" t="str">
        <f aca="false">IF($A41="","",IF(IF(I41="","GL dates, ","")&amp;IF(P41="","Workers’ comp status, ","")&amp;IF(AND(P41&lt;&gt;"None",P41&lt;&gt;"",Q41=""),"Workers’ comp dates, ","")&amp;IF(AND('Your Requirements'!$B$12="Yes",S41&lt;&gt;"Yes"),"AI ongoing, ","")&amp;IF(AND('Your Requirements'!$B$13="Yes",T41&lt;&gt;"Yes"),"AI completed work, ","")&amp;IF(AND('Your Requirements'!$B$14="Yes",U41&lt;&gt;"Yes"),"Waiver of subrogation, ","")&amp;IF(AND('Your Requirements'!$B$15="Yes",V41&lt;&gt;"Yes"),"Primary and non-contributory, ","")&amp;IF(AND('Your Requirements'!$B$16="Yes",D41&lt;&gt;"Yes"),"W-9, ","")="","OK","Missing: "&amp;LEFT(IF(I41="","GL dates, ","")&amp;IF(P41="","Workers’ comp status, ","")&amp;IF(AND(P41&lt;&gt;"None",P41&lt;&gt;"",Q41=""),"Workers’ comp dates, ","")&amp;IF(AND('Your Requirements'!$B$12="Yes",S41&lt;&gt;"Yes"),"AI ongoing, ","")&amp;IF(AND('Your Requirements'!$B$13="Yes",T41&lt;&gt;"Yes"),"AI completed work, ","")&amp;IF(AND('Your Requirements'!$B$14="Yes",U41&lt;&gt;"Yes"),"Waiver of subrogation, ","")&amp;IF(AND('Your Requirements'!$B$15="Yes",V41&lt;&gt;"Yes"),"Primary and non-contributory, ","")&amp;IF(AND('Your Requirements'!$B$16="Yes",D41&lt;&gt;"Yes"),"W-9, ",""),LEN(IF(I41="","GL dates, ","")&amp;IF(P41="","Workers’ comp status, ","")&amp;IF(AND(P41&lt;&gt;"None",P41&lt;&gt;"",Q41=""),"Workers’ comp dates, ","")&amp;IF(AND('Your Requirements'!$B$12="Yes",S41&lt;&gt;"Yes"),"AI ongoing, ","")&amp;IF(AND('Your Requirements'!$B$13="Yes",T41&lt;&gt;"Yes"),"AI completed work, ","")&amp;IF(AND('Your Requirements'!$B$14="Yes",U41&lt;&gt;"Yes"),"Waiver of subrogation, ","")&amp;IF(AND('Your Requirements'!$B$15="Yes",V41&lt;&gt;"Yes"),"Primary and non-contributory, ","")&amp;IF(AND('Your Requirements'!$B$16="Yes",D41&lt;&gt;"Yes"),"W-9, ",""))-2)))</f>
        <v/>
      </c>
      <c r="AD41" s="35" t="str">
        <f aca="false">IF($A41="","",IF(OR(P41="None",AND(ISNUMBER(Z41),Z41&lt;0)),"Hold",IF(AB41&lt;&gt;"OK","Fix limits",IF(AC41&lt;&gt;"OK","Chase paperwork",IF(AND(ISNUMBER(Z41),Z41&lt;='Your Requirements'!$B$6),"Renew soon","Clear")))))</f>
        <v/>
      </c>
      <c r="AE41" s="36"/>
    </row>
    <row r="42" customFormat="false" ht="15" hidden="false" customHeight="false" outlineLevel="0" collapsed="false">
      <c r="A42" s="29"/>
      <c r="B42" s="29"/>
      <c r="C42" s="29"/>
      <c r="D42" s="29"/>
      <c r="E42" s="29"/>
      <c r="F42" s="30"/>
      <c r="G42" s="29"/>
      <c r="H42" s="29"/>
      <c r="I42" s="30"/>
      <c r="J42" s="31"/>
      <c r="K42" s="31"/>
      <c r="L42" s="30"/>
      <c r="M42" s="31"/>
      <c r="N42" s="30"/>
      <c r="O42" s="31"/>
      <c r="P42" s="29"/>
      <c r="Q42" s="30"/>
      <c r="R42" s="31"/>
      <c r="S42" s="29"/>
      <c r="T42" s="29"/>
      <c r="U42" s="29"/>
      <c r="V42" s="29"/>
      <c r="W42" s="30"/>
      <c r="X42" s="30"/>
      <c r="Y42" s="32" t="str">
        <f aca="false">IF($A42="","",IF(COUNT(F42,I42,L42,N42,Q42)=0,"",MIN(F42,I42,L42,N42,Q42)))</f>
        <v/>
      </c>
      <c r="Z42" s="33" t="str">
        <f aca="false">IF(OR($A42="",Y42=""),"",Y42-'Your Requirements'!$B$17)</f>
        <v/>
      </c>
      <c r="AA42" s="34" t="str">
        <f aca="false">IF($A42="","",IF(Y42="","No dates entered",IF(Z42&lt;0,IF(Y42=I42,"GL",IF(Y42=Q42,IF(P42="Exempt","Workers’ comp exemption","Workers’ comp"),IF(Y42=F42,"License",IF(Y42=L42,"Auto","Umbrella"))))&amp;" expired "&amp;-Z42&amp;" days ago",IF(Z42&lt;='Your Requirements'!$B$6,IF(Y42=I42,"GL",IF(Y42=Q42,IF(P42="Exempt","Workers’ comp exemption","Workers’ comp"),IF(Y42=F42,"License",IF(Y42=L42,"Auto","Umbrella"))))&amp;" expires in "&amp;Z42&amp;" days","OK"))))</f>
        <v/>
      </c>
      <c r="AB42" s="34" t="str">
        <f aca="false">IF($A42="","",IF(IF(AND('Your Requirements'!$B$7&gt;0,N(J42)&lt;'Your Requirements'!$B$7),"GL occurrence, ","")&amp;IF(AND('Your Requirements'!$B$8&gt;0,N(K42)&lt;'Your Requirements'!$B$8),"GL aggregate, ","")&amp;IF(AND('Your Requirements'!$B$9&gt;0,N(M42)&lt;'Your Requirements'!$B$9),"Auto, ","")&amp;IF(AND('Your Requirements'!$B$10&gt;0,N(O42)&lt;'Your Requirements'!$B$10),"Umbrella, ","")&amp;IF(AND('Your Requirements'!$B$11&gt;0,P42="Policy",N(R42)&lt;'Your Requirements'!$B$11),"Employer’s liability, ","")="","OK","Below your minimum: "&amp;LEFT(IF(AND('Your Requirements'!$B$7&gt;0,N(J42)&lt;'Your Requirements'!$B$7),"GL occurrence, ","")&amp;IF(AND('Your Requirements'!$B$8&gt;0,N(K42)&lt;'Your Requirements'!$B$8),"GL aggregate, ","")&amp;IF(AND('Your Requirements'!$B$9&gt;0,N(M42)&lt;'Your Requirements'!$B$9),"Auto, ","")&amp;IF(AND('Your Requirements'!$B$10&gt;0,N(O42)&lt;'Your Requirements'!$B$10),"Umbrella, ","")&amp;IF(AND('Your Requirements'!$B$11&gt;0,P42="Policy",N(R42)&lt;'Your Requirements'!$B$11),"Employer’s liability, ",""),LEN(IF(AND('Your Requirements'!$B$7&gt;0,N(J42)&lt;'Your Requirements'!$B$7),"GL occurrence, ","")&amp;IF(AND('Your Requirements'!$B$8&gt;0,N(K42)&lt;'Your Requirements'!$B$8),"GL aggregate, ","")&amp;IF(AND('Your Requirements'!$B$9&gt;0,N(M42)&lt;'Your Requirements'!$B$9),"Auto, ","")&amp;IF(AND('Your Requirements'!$B$10&gt;0,N(O42)&lt;'Your Requirements'!$B$10),"Umbrella, ","")&amp;IF(AND('Your Requirements'!$B$11&gt;0,P42="Policy",N(R42)&lt;'Your Requirements'!$B$11),"Employer’s liability, ",""))-2)))</f>
        <v/>
      </c>
      <c r="AC42" s="34" t="str">
        <f aca="false">IF($A42="","",IF(IF(I42="","GL dates, ","")&amp;IF(P42="","Workers’ comp status, ","")&amp;IF(AND(P42&lt;&gt;"None",P42&lt;&gt;"",Q42=""),"Workers’ comp dates, ","")&amp;IF(AND('Your Requirements'!$B$12="Yes",S42&lt;&gt;"Yes"),"AI ongoing, ","")&amp;IF(AND('Your Requirements'!$B$13="Yes",T42&lt;&gt;"Yes"),"AI completed work, ","")&amp;IF(AND('Your Requirements'!$B$14="Yes",U42&lt;&gt;"Yes"),"Waiver of subrogation, ","")&amp;IF(AND('Your Requirements'!$B$15="Yes",V42&lt;&gt;"Yes"),"Primary and non-contributory, ","")&amp;IF(AND('Your Requirements'!$B$16="Yes",D42&lt;&gt;"Yes"),"W-9, ","")="","OK","Missing: "&amp;LEFT(IF(I42="","GL dates, ","")&amp;IF(P42="","Workers’ comp status, ","")&amp;IF(AND(P42&lt;&gt;"None",P42&lt;&gt;"",Q42=""),"Workers’ comp dates, ","")&amp;IF(AND('Your Requirements'!$B$12="Yes",S42&lt;&gt;"Yes"),"AI ongoing, ","")&amp;IF(AND('Your Requirements'!$B$13="Yes",T42&lt;&gt;"Yes"),"AI completed work, ","")&amp;IF(AND('Your Requirements'!$B$14="Yes",U42&lt;&gt;"Yes"),"Waiver of subrogation, ","")&amp;IF(AND('Your Requirements'!$B$15="Yes",V42&lt;&gt;"Yes"),"Primary and non-contributory, ","")&amp;IF(AND('Your Requirements'!$B$16="Yes",D42&lt;&gt;"Yes"),"W-9, ",""),LEN(IF(I42="","GL dates, ","")&amp;IF(P42="","Workers’ comp status, ","")&amp;IF(AND(P42&lt;&gt;"None",P42&lt;&gt;"",Q42=""),"Workers’ comp dates, ","")&amp;IF(AND('Your Requirements'!$B$12="Yes",S42&lt;&gt;"Yes"),"AI ongoing, ","")&amp;IF(AND('Your Requirements'!$B$13="Yes",T42&lt;&gt;"Yes"),"AI completed work, ","")&amp;IF(AND('Your Requirements'!$B$14="Yes",U42&lt;&gt;"Yes"),"Waiver of subrogation, ","")&amp;IF(AND('Your Requirements'!$B$15="Yes",V42&lt;&gt;"Yes"),"Primary and non-contributory, ","")&amp;IF(AND('Your Requirements'!$B$16="Yes",D42&lt;&gt;"Yes"),"W-9, ",""))-2)))</f>
        <v/>
      </c>
      <c r="AD42" s="35" t="str">
        <f aca="false">IF($A42="","",IF(OR(P42="None",AND(ISNUMBER(Z42),Z42&lt;0)),"Hold",IF(AB42&lt;&gt;"OK","Fix limits",IF(AC42&lt;&gt;"OK","Chase paperwork",IF(AND(ISNUMBER(Z42),Z42&lt;='Your Requirements'!$B$6),"Renew soon","Clear")))))</f>
        <v/>
      </c>
      <c r="AE42" s="36"/>
    </row>
    <row r="43" customFormat="false" ht="15" hidden="false" customHeight="false" outlineLevel="0" collapsed="false">
      <c r="A43" s="29"/>
      <c r="B43" s="29"/>
      <c r="C43" s="29"/>
      <c r="D43" s="29"/>
      <c r="E43" s="29"/>
      <c r="F43" s="30"/>
      <c r="G43" s="29"/>
      <c r="H43" s="29"/>
      <c r="I43" s="30"/>
      <c r="J43" s="31"/>
      <c r="K43" s="31"/>
      <c r="L43" s="30"/>
      <c r="M43" s="31"/>
      <c r="N43" s="30"/>
      <c r="O43" s="31"/>
      <c r="P43" s="29"/>
      <c r="Q43" s="30"/>
      <c r="R43" s="31"/>
      <c r="S43" s="29"/>
      <c r="T43" s="29"/>
      <c r="U43" s="29"/>
      <c r="V43" s="29"/>
      <c r="W43" s="30"/>
      <c r="X43" s="30"/>
      <c r="Y43" s="32" t="str">
        <f aca="false">IF($A43="","",IF(COUNT(F43,I43,L43,N43,Q43)=0,"",MIN(F43,I43,L43,N43,Q43)))</f>
        <v/>
      </c>
      <c r="Z43" s="33" t="str">
        <f aca="false">IF(OR($A43="",Y43=""),"",Y43-'Your Requirements'!$B$17)</f>
        <v/>
      </c>
      <c r="AA43" s="34" t="str">
        <f aca="false">IF($A43="","",IF(Y43="","No dates entered",IF(Z43&lt;0,IF(Y43=I43,"GL",IF(Y43=Q43,IF(P43="Exempt","Workers’ comp exemption","Workers’ comp"),IF(Y43=F43,"License",IF(Y43=L43,"Auto","Umbrella"))))&amp;" expired "&amp;-Z43&amp;" days ago",IF(Z43&lt;='Your Requirements'!$B$6,IF(Y43=I43,"GL",IF(Y43=Q43,IF(P43="Exempt","Workers’ comp exemption","Workers’ comp"),IF(Y43=F43,"License",IF(Y43=L43,"Auto","Umbrella"))))&amp;" expires in "&amp;Z43&amp;" days","OK"))))</f>
        <v/>
      </c>
      <c r="AB43" s="34" t="str">
        <f aca="false">IF($A43="","",IF(IF(AND('Your Requirements'!$B$7&gt;0,N(J43)&lt;'Your Requirements'!$B$7),"GL occurrence, ","")&amp;IF(AND('Your Requirements'!$B$8&gt;0,N(K43)&lt;'Your Requirements'!$B$8),"GL aggregate, ","")&amp;IF(AND('Your Requirements'!$B$9&gt;0,N(M43)&lt;'Your Requirements'!$B$9),"Auto, ","")&amp;IF(AND('Your Requirements'!$B$10&gt;0,N(O43)&lt;'Your Requirements'!$B$10),"Umbrella, ","")&amp;IF(AND('Your Requirements'!$B$11&gt;0,P43="Policy",N(R43)&lt;'Your Requirements'!$B$11),"Employer’s liability, ","")="","OK","Below your minimum: "&amp;LEFT(IF(AND('Your Requirements'!$B$7&gt;0,N(J43)&lt;'Your Requirements'!$B$7),"GL occurrence, ","")&amp;IF(AND('Your Requirements'!$B$8&gt;0,N(K43)&lt;'Your Requirements'!$B$8),"GL aggregate, ","")&amp;IF(AND('Your Requirements'!$B$9&gt;0,N(M43)&lt;'Your Requirements'!$B$9),"Auto, ","")&amp;IF(AND('Your Requirements'!$B$10&gt;0,N(O43)&lt;'Your Requirements'!$B$10),"Umbrella, ","")&amp;IF(AND('Your Requirements'!$B$11&gt;0,P43="Policy",N(R43)&lt;'Your Requirements'!$B$11),"Employer’s liability, ",""),LEN(IF(AND('Your Requirements'!$B$7&gt;0,N(J43)&lt;'Your Requirements'!$B$7),"GL occurrence, ","")&amp;IF(AND('Your Requirements'!$B$8&gt;0,N(K43)&lt;'Your Requirements'!$B$8),"GL aggregate, ","")&amp;IF(AND('Your Requirements'!$B$9&gt;0,N(M43)&lt;'Your Requirements'!$B$9),"Auto, ","")&amp;IF(AND('Your Requirements'!$B$10&gt;0,N(O43)&lt;'Your Requirements'!$B$10),"Umbrella, ","")&amp;IF(AND('Your Requirements'!$B$11&gt;0,P43="Policy",N(R43)&lt;'Your Requirements'!$B$11),"Employer’s liability, ",""))-2)))</f>
        <v/>
      </c>
      <c r="AC43" s="34" t="str">
        <f aca="false">IF($A43="","",IF(IF(I43="","GL dates, ","")&amp;IF(P43="","Workers’ comp status, ","")&amp;IF(AND(P43&lt;&gt;"None",P43&lt;&gt;"",Q43=""),"Workers’ comp dates, ","")&amp;IF(AND('Your Requirements'!$B$12="Yes",S43&lt;&gt;"Yes"),"AI ongoing, ","")&amp;IF(AND('Your Requirements'!$B$13="Yes",T43&lt;&gt;"Yes"),"AI completed work, ","")&amp;IF(AND('Your Requirements'!$B$14="Yes",U43&lt;&gt;"Yes"),"Waiver of subrogation, ","")&amp;IF(AND('Your Requirements'!$B$15="Yes",V43&lt;&gt;"Yes"),"Primary and non-contributory, ","")&amp;IF(AND('Your Requirements'!$B$16="Yes",D43&lt;&gt;"Yes"),"W-9, ","")="","OK","Missing: "&amp;LEFT(IF(I43="","GL dates, ","")&amp;IF(P43="","Workers’ comp status, ","")&amp;IF(AND(P43&lt;&gt;"None",P43&lt;&gt;"",Q43=""),"Workers’ comp dates, ","")&amp;IF(AND('Your Requirements'!$B$12="Yes",S43&lt;&gt;"Yes"),"AI ongoing, ","")&amp;IF(AND('Your Requirements'!$B$13="Yes",T43&lt;&gt;"Yes"),"AI completed work, ","")&amp;IF(AND('Your Requirements'!$B$14="Yes",U43&lt;&gt;"Yes"),"Waiver of subrogation, ","")&amp;IF(AND('Your Requirements'!$B$15="Yes",V43&lt;&gt;"Yes"),"Primary and non-contributory, ","")&amp;IF(AND('Your Requirements'!$B$16="Yes",D43&lt;&gt;"Yes"),"W-9, ",""),LEN(IF(I43="","GL dates, ","")&amp;IF(P43="","Workers’ comp status, ","")&amp;IF(AND(P43&lt;&gt;"None",P43&lt;&gt;"",Q43=""),"Workers’ comp dates, ","")&amp;IF(AND('Your Requirements'!$B$12="Yes",S43&lt;&gt;"Yes"),"AI ongoing, ","")&amp;IF(AND('Your Requirements'!$B$13="Yes",T43&lt;&gt;"Yes"),"AI completed work, ","")&amp;IF(AND('Your Requirements'!$B$14="Yes",U43&lt;&gt;"Yes"),"Waiver of subrogation, ","")&amp;IF(AND('Your Requirements'!$B$15="Yes",V43&lt;&gt;"Yes"),"Primary and non-contributory, ","")&amp;IF(AND('Your Requirements'!$B$16="Yes",D43&lt;&gt;"Yes"),"W-9, ",""))-2)))</f>
        <v/>
      </c>
      <c r="AD43" s="35" t="str">
        <f aca="false">IF($A43="","",IF(OR(P43="None",AND(ISNUMBER(Z43),Z43&lt;0)),"Hold",IF(AB43&lt;&gt;"OK","Fix limits",IF(AC43&lt;&gt;"OK","Chase paperwork",IF(AND(ISNUMBER(Z43),Z43&lt;='Your Requirements'!$B$6),"Renew soon","Clear")))))</f>
        <v/>
      </c>
      <c r="AE43" s="36"/>
    </row>
    <row r="44" customFormat="false" ht="15" hidden="false" customHeight="false" outlineLevel="0" collapsed="false">
      <c r="A44" s="29"/>
      <c r="B44" s="29"/>
      <c r="C44" s="29"/>
      <c r="D44" s="29"/>
      <c r="E44" s="29"/>
      <c r="F44" s="30"/>
      <c r="G44" s="29"/>
      <c r="H44" s="29"/>
      <c r="I44" s="30"/>
      <c r="J44" s="31"/>
      <c r="K44" s="31"/>
      <c r="L44" s="30"/>
      <c r="M44" s="31"/>
      <c r="N44" s="30"/>
      <c r="O44" s="31"/>
      <c r="P44" s="29"/>
      <c r="Q44" s="30"/>
      <c r="R44" s="31"/>
      <c r="S44" s="29"/>
      <c r="T44" s="29"/>
      <c r="U44" s="29"/>
      <c r="V44" s="29"/>
      <c r="W44" s="30"/>
      <c r="X44" s="30"/>
      <c r="Y44" s="32" t="str">
        <f aca="false">IF($A44="","",IF(COUNT(F44,I44,L44,N44,Q44)=0,"",MIN(F44,I44,L44,N44,Q44)))</f>
        <v/>
      </c>
      <c r="Z44" s="33" t="str">
        <f aca="false">IF(OR($A44="",Y44=""),"",Y44-'Your Requirements'!$B$17)</f>
        <v/>
      </c>
      <c r="AA44" s="34" t="str">
        <f aca="false">IF($A44="","",IF(Y44="","No dates entered",IF(Z44&lt;0,IF(Y44=I44,"GL",IF(Y44=Q44,IF(P44="Exempt","Workers’ comp exemption","Workers’ comp"),IF(Y44=F44,"License",IF(Y44=L44,"Auto","Umbrella"))))&amp;" expired "&amp;-Z44&amp;" days ago",IF(Z44&lt;='Your Requirements'!$B$6,IF(Y44=I44,"GL",IF(Y44=Q44,IF(P44="Exempt","Workers’ comp exemption","Workers’ comp"),IF(Y44=F44,"License",IF(Y44=L44,"Auto","Umbrella"))))&amp;" expires in "&amp;Z44&amp;" days","OK"))))</f>
        <v/>
      </c>
      <c r="AB44" s="34" t="str">
        <f aca="false">IF($A44="","",IF(IF(AND('Your Requirements'!$B$7&gt;0,N(J44)&lt;'Your Requirements'!$B$7),"GL occurrence, ","")&amp;IF(AND('Your Requirements'!$B$8&gt;0,N(K44)&lt;'Your Requirements'!$B$8),"GL aggregate, ","")&amp;IF(AND('Your Requirements'!$B$9&gt;0,N(M44)&lt;'Your Requirements'!$B$9),"Auto, ","")&amp;IF(AND('Your Requirements'!$B$10&gt;0,N(O44)&lt;'Your Requirements'!$B$10),"Umbrella, ","")&amp;IF(AND('Your Requirements'!$B$11&gt;0,P44="Policy",N(R44)&lt;'Your Requirements'!$B$11),"Employer’s liability, ","")="","OK","Below your minimum: "&amp;LEFT(IF(AND('Your Requirements'!$B$7&gt;0,N(J44)&lt;'Your Requirements'!$B$7),"GL occurrence, ","")&amp;IF(AND('Your Requirements'!$B$8&gt;0,N(K44)&lt;'Your Requirements'!$B$8),"GL aggregate, ","")&amp;IF(AND('Your Requirements'!$B$9&gt;0,N(M44)&lt;'Your Requirements'!$B$9),"Auto, ","")&amp;IF(AND('Your Requirements'!$B$10&gt;0,N(O44)&lt;'Your Requirements'!$B$10),"Umbrella, ","")&amp;IF(AND('Your Requirements'!$B$11&gt;0,P44="Policy",N(R44)&lt;'Your Requirements'!$B$11),"Employer’s liability, ",""),LEN(IF(AND('Your Requirements'!$B$7&gt;0,N(J44)&lt;'Your Requirements'!$B$7),"GL occurrence, ","")&amp;IF(AND('Your Requirements'!$B$8&gt;0,N(K44)&lt;'Your Requirements'!$B$8),"GL aggregate, ","")&amp;IF(AND('Your Requirements'!$B$9&gt;0,N(M44)&lt;'Your Requirements'!$B$9),"Auto, ","")&amp;IF(AND('Your Requirements'!$B$10&gt;0,N(O44)&lt;'Your Requirements'!$B$10),"Umbrella, ","")&amp;IF(AND('Your Requirements'!$B$11&gt;0,P44="Policy",N(R44)&lt;'Your Requirements'!$B$11),"Employer’s liability, ",""))-2)))</f>
        <v/>
      </c>
      <c r="AC44" s="34" t="str">
        <f aca="false">IF($A44="","",IF(IF(I44="","GL dates, ","")&amp;IF(P44="","Workers’ comp status, ","")&amp;IF(AND(P44&lt;&gt;"None",P44&lt;&gt;"",Q44=""),"Workers’ comp dates, ","")&amp;IF(AND('Your Requirements'!$B$12="Yes",S44&lt;&gt;"Yes"),"AI ongoing, ","")&amp;IF(AND('Your Requirements'!$B$13="Yes",T44&lt;&gt;"Yes"),"AI completed work, ","")&amp;IF(AND('Your Requirements'!$B$14="Yes",U44&lt;&gt;"Yes"),"Waiver of subrogation, ","")&amp;IF(AND('Your Requirements'!$B$15="Yes",V44&lt;&gt;"Yes"),"Primary and non-contributory, ","")&amp;IF(AND('Your Requirements'!$B$16="Yes",D44&lt;&gt;"Yes"),"W-9, ","")="","OK","Missing: "&amp;LEFT(IF(I44="","GL dates, ","")&amp;IF(P44="","Workers’ comp status, ","")&amp;IF(AND(P44&lt;&gt;"None",P44&lt;&gt;"",Q44=""),"Workers’ comp dates, ","")&amp;IF(AND('Your Requirements'!$B$12="Yes",S44&lt;&gt;"Yes"),"AI ongoing, ","")&amp;IF(AND('Your Requirements'!$B$13="Yes",T44&lt;&gt;"Yes"),"AI completed work, ","")&amp;IF(AND('Your Requirements'!$B$14="Yes",U44&lt;&gt;"Yes"),"Waiver of subrogation, ","")&amp;IF(AND('Your Requirements'!$B$15="Yes",V44&lt;&gt;"Yes"),"Primary and non-contributory, ","")&amp;IF(AND('Your Requirements'!$B$16="Yes",D44&lt;&gt;"Yes"),"W-9, ",""),LEN(IF(I44="","GL dates, ","")&amp;IF(P44="","Workers’ comp status, ","")&amp;IF(AND(P44&lt;&gt;"None",P44&lt;&gt;"",Q44=""),"Workers’ comp dates, ","")&amp;IF(AND('Your Requirements'!$B$12="Yes",S44&lt;&gt;"Yes"),"AI ongoing, ","")&amp;IF(AND('Your Requirements'!$B$13="Yes",T44&lt;&gt;"Yes"),"AI completed work, ","")&amp;IF(AND('Your Requirements'!$B$14="Yes",U44&lt;&gt;"Yes"),"Waiver of subrogation, ","")&amp;IF(AND('Your Requirements'!$B$15="Yes",V44&lt;&gt;"Yes"),"Primary and non-contributory, ","")&amp;IF(AND('Your Requirements'!$B$16="Yes",D44&lt;&gt;"Yes"),"W-9, ",""))-2)))</f>
        <v/>
      </c>
      <c r="AD44" s="35" t="str">
        <f aca="false">IF($A44="","",IF(OR(P44="None",AND(ISNUMBER(Z44),Z44&lt;0)),"Hold",IF(AB44&lt;&gt;"OK","Fix limits",IF(AC44&lt;&gt;"OK","Chase paperwork",IF(AND(ISNUMBER(Z44),Z44&lt;='Your Requirements'!$B$6),"Renew soon","Clear")))))</f>
        <v/>
      </c>
      <c r="AE44" s="36"/>
    </row>
    <row r="45" customFormat="false" ht="15" hidden="false" customHeight="false" outlineLevel="0" collapsed="false">
      <c r="A45" s="29"/>
      <c r="B45" s="29"/>
      <c r="C45" s="29"/>
      <c r="D45" s="29"/>
      <c r="E45" s="29"/>
      <c r="F45" s="30"/>
      <c r="G45" s="29"/>
      <c r="H45" s="29"/>
      <c r="I45" s="30"/>
      <c r="J45" s="31"/>
      <c r="K45" s="31"/>
      <c r="L45" s="30"/>
      <c r="M45" s="31"/>
      <c r="N45" s="30"/>
      <c r="O45" s="31"/>
      <c r="P45" s="29"/>
      <c r="Q45" s="30"/>
      <c r="R45" s="31"/>
      <c r="S45" s="29"/>
      <c r="T45" s="29"/>
      <c r="U45" s="29"/>
      <c r="V45" s="29"/>
      <c r="W45" s="30"/>
      <c r="X45" s="30"/>
      <c r="Y45" s="32" t="str">
        <f aca="false">IF($A45="","",IF(COUNT(F45,I45,L45,N45,Q45)=0,"",MIN(F45,I45,L45,N45,Q45)))</f>
        <v/>
      </c>
      <c r="Z45" s="33" t="str">
        <f aca="false">IF(OR($A45="",Y45=""),"",Y45-'Your Requirements'!$B$17)</f>
        <v/>
      </c>
      <c r="AA45" s="34" t="str">
        <f aca="false">IF($A45="","",IF(Y45="","No dates entered",IF(Z45&lt;0,IF(Y45=I45,"GL",IF(Y45=Q45,IF(P45="Exempt","Workers’ comp exemption","Workers’ comp"),IF(Y45=F45,"License",IF(Y45=L45,"Auto","Umbrella"))))&amp;" expired "&amp;-Z45&amp;" days ago",IF(Z45&lt;='Your Requirements'!$B$6,IF(Y45=I45,"GL",IF(Y45=Q45,IF(P45="Exempt","Workers’ comp exemption","Workers’ comp"),IF(Y45=F45,"License",IF(Y45=L45,"Auto","Umbrella"))))&amp;" expires in "&amp;Z45&amp;" days","OK"))))</f>
        <v/>
      </c>
      <c r="AB45" s="34" t="str">
        <f aca="false">IF($A45="","",IF(IF(AND('Your Requirements'!$B$7&gt;0,N(J45)&lt;'Your Requirements'!$B$7),"GL occurrence, ","")&amp;IF(AND('Your Requirements'!$B$8&gt;0,N(K45)&lt;'Your Requirements'!$B$8),"GL aggregate, ","")&amp;IF(AND('Your Requirements'!$B$9&gt;0,N(M45)&lt;'Your Requirements'!$B$9),"Auto, ","")&amp;IF(AND('Your Requirements'!$B$10&gt;0,N(O45)&lt;'Your Requirements'!$B$10),"Umbrella, ","")&amp;IF(AND('Your Requirements'!$B$11&gt;0,P45="Policy",N(R45)&lt;'Your Requirements'!$B$11),"Employer’s liability, ","")="","OK","Below your minimum: "&amp;LEFT(IF(AND('Your Requirements'!$B$7&gt;0,N(J45)&lt;'Your Requirements'!$B$7),"GL occurrence, ","")&amp;IF(AND('Your Requirements'!$B$8&gt;0,N(K45)&lt;'Your Requirements'!$B$8),"GL aggregate, ","")&amp;IF(AND('Your Requirements'!$B$9&gt;0,N(M45)&lt;'Your Requirements'!$B$9),"Auto, ","")&amp;IF(AND('Your Requirements'!$B$10&gt;0,N(O45)&lt;'Your Requirements'!$B$10),"Umbrella, ","")&amp;IF(AND('Your Requirements'!$B$11&gt;0,P45="Policy",N(R45)&lt;'Your Requirements'!$B$11),"Employer’s liability, ",""),LEN(IF(AND('Your Requirements'!$B$7&gt;0,N(J45)&lt;'Your Requirements'!$B$7),"GL occurrence, ","")&amp;IF(AND('Your Requirements'!$B$8&gt;0,N(K45)&lt;'Your Requirements'!$B$8),"GL aggregate, ","")&amp;IF(AND('Your Requirements'!$B$9&gt;0,N(M45)&lt;'Your Requirements'!$B$9),"Auto, ","")&amp;IF(AND('Your Requirements'!$B$10&gt;0,N(O45)&lt;'Your Requirements'!$B$10),"Umbrella, ","")&amp;IF(AND('Your Requirements'!$B$11&gt;0,P45="Policy",N(R45)&lt;'Your Requirements'!$B$11),"Employer’s liability, ",""))-2)))</f>
        <v/>
      </c>
      <c r="AC45" s="34" t="str">
        <f aca="false">IF($A45="","",IF(IF(I45="","GL dates, ","")&amp;IF(P45="","Workers’ comp status, ","")&amp;IF(AND(P45&lt;&gt;"None",P45&lt;&gt;"",Q45=""),"Workers’ comp dates, ","")&amp;IF(AND('Your Requirements'!$B$12="Yes",S45&lt;&gt;"Yes"),"AI ongoing, ","")&amp;IF(AND('Your Requirements'!$B$13="Yes",T45&lt;&gt;"Yes"),"AI completed work, ","")&amp;IF(AND('Your Requirements'!$B$14="Yes",U45&lt;&gt;"Yes"),"Waiver of subrogation, ","")&amp;IF(AND('Your Requirements'!$B$15="Yes",V45&lt;&gt;"Yes"),"Primary and non-contributory, ","")&amp;IF(AND('Your Requirements'!$B$16="Yes",D45&lt;&gt;"Yes"),"W-9, ","")="","OK","Missing: "&amp;LEFT(IF(I45="","GL dates, ","")&amp;IF(P45="","Workers’ comp status, ","")&amp;IF(AND(P45&lt;&gt;"None",P45&lt;&gt;"",Q45=""),"Workers’ comp dates, ","")&amp;IF(AND('Your Requirements'!$B$12="Yes",S45&lt;&gt;"Yes"),"AI ongoing, ","")&amp;IF(AND('Your Requirements'!$B$13="Yes",T45&lt;&gt;"Yes"),"AI completed work, ","")&amp;IF(AND('Your Requirements'!$B$14="Yes",U45&lt;&gt;"Yes"),"Waiver of subrogation, ","")&amp;IF(AND('Your Requirements'!$B$15="Yes",V45&lt;&gt;"Yes"),"Primary and non-contributory, ","")&amp;IF(AND('Your Requirements'!$B$16="Yes",D45&lt;&gt;"Yes"),"W-9, ",""),LEN(IF(I45="","GL dates, ","")&amp;IF(P45="","Workers’ comp status, ","")&amp;IF(AND(P45&lt;&gt;"None",P45&lt;&gt;"",Q45=""),"Workers’ comp dates, ","")&amp;IF(AND('Your Requirements'!$B$12="Yes",S45&lt;&gt;"Yes"),"AI ongoing, ","")&amp;IF(AND('Your Requirements'!$B$13="Yes",T45&lt;&gt;"Yes"),"AI completed work, ","")&amp;IF(AND('Your Requirements'!$B$14="Yes",U45&lt;&gt;"Yes"),"Waiver of subrogation, ","")&amp;IF(AND('Your Requirements'!$B$15="Yes",V45&lt;&gt;"Yes"),"Primary and non-contributory, ","")&amp;IF(AND('Your Requirements'!$B$16="Yes",D45&lt;&gt;"Yes"),"W-9, ",""))-2)))</f>
        <v/>
      </c>
      <c r="AD45" s="35" t="str">
        <f aca="false">IF($A45="","",IF(OR(P45="None",AND(ISNUMBER(Z45),Z45&lt;0)),"Hold",IF(AB45&lt;&gt;"OK","Fix limits",IF(AC45&lt;&gt;"OK","Chase paperwork",IF(AND(ISNUMBER(Z45),Z45&lt;='Your Requirements'!$B$6),"Renew soon","Clear")))))</f>
        <v/>
      </c>
      <c r="AE45" s="36"/>
    </row>
    <row r="46" customFormat="false" ht="15" hidden="false" customHeight="false" outlineLevel="0" collapsed="false">
      <c r="A46" s="29"/>
      <c r="B46" s="29"/>
      <c r="C46" s="29"/>
      <c r="D46" s="29"/>
      <c r="E46" s="29"/>
      <c r="F46" s="30"/>
      <c r="G46" s="29"/>
      <c r="H46" s="29"/>
      <c r="I46" s="30"/>
      <c r="J46" s="31"/>
      <c r="K46" s="31"/>
      <c r="L46" s="30"/>
      <c r="M46" s="31"/>
      <c r="N46" s="30"/>
      <c r="O46" s="31"/>
      <c r="P46" s="29"/>
      <c r="Q46" s="30"/>
      <c r="R46" s="31"/>
      <c r="S46" s="29"/>
      <c r="T46" s="29"/>
      <c r="U46" s="29"/>
      <c r="V46" s="29"/>
      <c r="W46" s="30"/>
      <c r="X46" s="30"/>
      <c r="Y46" s="32" t="str">
        <f aca="false">IF($A46="","",IF(COUNT(F46,I46,L46,N46,Q46)=0,"",MIN(F46,I46,L46,N46,Q46)))</f>
        <v/>
      </c>
      <c r="Z46" s="33" t="str">
        <f aca="false">IF(OR($A46="",Y46=""),"",Y46-'Your Requirements'!$B$17)</f>
        <v/>
      </c>
      <c r="AA46" s="34" t="str">
        <f aca="false">IF($A46="","",IF(Y46="","No dates entered",IF(Z46&lt;0,IF(Y46=I46,"GL",IF(Y46=Q46,IF(P46="Exempt","Workers’ comp exemption","Workers’ comp"),IF(Y46=F46,"License",IF(Y46=L46,"Auto","Umbrella"))))&amp;" expired "&amp;-Z46&amp;" days ago",IF(Z46&lt;='Your Requirements'!$B$6,IF(Y46=I46,"GL",IF(Y46=Q46,IF(P46="Exempt","Workers’ comp exemption","Workers’ comp"),IF(Y46=F46,"License",IF(Y46=L46,"Auto","Umbrella"))))&amp;" expires in "&amp;Z46&amp;" days","OK"))))</f>
        <v/>
      </c>
      <c r="AB46" s="34" t="str">
        <f aca="false">IF($A46="","",IF(IF(AND('Your Requirements'!$B$7&gt;0,N(J46)&lt;'Your Requirements'!$B$7),"GL occurrence, ","")&amp;IF(AND('Your Requirements'!$B$8&gt;0,N(K46)&lt;'Your Requirements'!$B$8),"GL aggregate, ","")&amp;IF(AND('Your Requirements'!$B$9&gt;0,N(M46)&lt;'Your Requirements'!$B$9),"Auto, ","")&amp;IF(AND('Your Requirements'!$B$10&gt;0,N(O46)&lt;'Your Requirements'!$B$10),"Umbrella, ","")&amp;IF(AND('Your Requirements'!$B$11&gt;0,P46="Policy",N(R46)&lt;'Your Requirements'!$B$11),"Employer’s liability, ","")="","OK","Below your minimum: "&amp;LEFT(IF(AND('Your Requirements'!$B$7&gt;0,N(J46)&lt;'Your Requirements'!$B$7),"GL occurrence, ","")&amp;IF(AND('Your Requirements'!$B$8&gt;0,N(K46)&lt;'Your Requirements'!$B$8),"GL aggregate, ","")&amp;IF(AND('Your Requirements'!$B$9&gt;0,N(M46)&lt;'Your Requirements'!$B$9),"Auto, ","")&amp;IF(AND('Your Requirements'!$B$10&gt;0,N(O46)&lt;'Your Requirements'!$B$10),"Umbrella, ","")&amp;IF(AND('Your Requirements'!$B$11&gt;0,P46="Policy",N(R46)&lt;'Your Requirements'!$B$11),"Employer’s liability, ",""),LEN(IF(AND('Your Requirements'!$B$7&gt;0,N(J46)&lt;'Your Requirements'!$B$7),"GL occurrence, ","")&amp;IF(AND('Your Requirements'!$B$8&gt;0,N(K46)&lt;'Your Requirements'!$B$8),"GL aggregate, ","")&amp;IF(AND('Your Requirements'!$B$9&gt;0,N(M46)&lt;'Your Requirements'!$B$9),"Auto, ","")&amp;IF(AND('Your Requirements'!$B$10&gt;0,N(O46)&lt;'Your Requirements'!$B$10),"Umbrella, ","")&amp;IF(AND('Your Requirements'!$B$11&gt;0,P46="Policy",N(R46)&lt;'Your Requirements'!$B$11),"Employer’s liability, ",""))-2)))</f>
        <v/>
      </c>
      <c r="AC46" s="34" t="str">
        <f aca="false">IF($A46="","",IF(IF(I46="","GL dates, ","")&amp;IF(P46="","Workers’ comp status, ","")&amp;IF(AND(P46&lt;&gt;"None",P46&lt;&gt;"",Q46=""),"Workers’ comp dates, ","")&amp;IF(AND('Your Requirements'!$B$12="Yes",S46&lt;&gt;"Yes"),"AI ongoing, ","")&amp;IF(AND('Your Requirements'!$B$13="Yes",T46&lt;&gt;"Yes"),"AI completed work, ","")&amp;IF(AND('Your Requirements'!$B$14="Yes",U46&lt;&gt;"Yes"),"Waiver of subrogation, ","")&amp;IF(AND('Your Requirements'!$B$15="Yes",V46&lt;&gt;"Yes"),"Primary and non-contributory, ","")&amp;IF(AND('Your Requirements'!$B$16="Yes",D46&lt;&gt;"Yes"),"W-9, ","")="","OK","Missing: "&amp;LEFT(IF(I46="","GL dates, ","")&amp;IF(P46="","Workers’ comp status, ","")&amp;IF(AND(P46&lt;&gt;"None",P46&lt;&gt;"",Q46=""),"Workers’ comp dates, ","")&amp;IF(AND('Your Requirements'!$B$12="Yes",S46&lt;&gt;"Yes"),"AI ongoing, ","")&amp;IF(AND('Your Requirements'!$B$13="Yes",T46&lt;&gt;"Yes"),"AI completed work, ","")&amp;IF(AND('Your Requirements'!$B$14="Yes",U46&lt;&gt;"Yes"),"Waiver of subrogation, ","")&amp;IF(AND('Your Requirements'!$B$15="Yes",V46&lt;&gt;"Yes"),"Primary and non-contributory, ","")&amp;IF(AND('Your Requirements'!$B$16="Yes",D46&lt;&gt;"Yes"),"W-9, ",""),LEN(IF(I46="","GL dates, ","")&amp;IF(P46="","Workers’ comp status, ","")&amp;IF(AND(P46&lt;&gt;"None",P46&lt;&gt;"",Q46=""),"Workers’ comp dates, ","")&amp;IF(AND('Your Requirements'!$B$12="Yes",S46&lt;&gt;"Yes"),"AI ongoing, ","")&amp;IF(AND('Your Requirements'!$B$13="Yes",T46&lt;&gt;"Yes"),"AI completed work, ","")&amp;IF(AND('Your Requirements'!$B$14="Yes",U46&lt;&gt;"Yes"),"Waiver of subrogation, ","")&amp;IF(AND('Your Requirements'!$B$15="Yes",V46&lt;&gt;"Yes"),"Primary and non-contributory, ","")&amp;IF(AND('Your Requirements'!$B$16="Yes",D46&lt;&gt;"Yes"),"W-9, ",""))-2)))</f>
        <v/>
      </c>
      <c r="AD46" s="35" t="str">
        <f aca="false">IF($A46="","",IF(OR(P46="None",AND(ISNUMBER(Z46),Z46&lt;0)),"Hold",IF(AB46&lt;&gt;"OK","Fix limits",IF(AC46&lt;&gt;"OK","Chase paperwork",IF(AND(ISNUMBER(Z46),Z46&lt;='Your Requirements'!$B$6),"Renew soon","Clear")))))</f>
        <v/>
      </c>
      <c r="AE46" s="36"/>
    </row>
    <row r="47" customFormat="false" ht="15" hidden="false" customHeight="false" outlineLevel="0" collapsed="false">
      <c r="A47" s="29"/>
      <c r="B47" s="29"/>
      <c r="C47" s="29"/>
      <c r="D47" s="29"/>
      <c r="E47" s="29"/>
      <c r="F47" s="30"/>
      <c r="G47" s="29"/>
      <c r="H47" s="29"/>
      <c r="I47" s="30"/>
      <c r="J47" s="31"/>
      <c r="K47" s="31"/>
      <c r="L47" s="30"/>
      <c r="M47" s="31"/>
      <c r="N47" s="30"/>
      <c r="O47" s="31"/>
      <c r="P47" s="29"/>
      <c r="Q47" s="30"/>
      <c r="R47" s="31"/>
      <c r="S47" s="29"/>
      <c r="T47" s="29"/>
      <c r="U47" s="29"/>
      <c r="V47" s="29"/>
      <c r="W47" s="30"/>
      <c r="X47" s="30"/>
      <c r="Y47" s="32" t="str">
        <f aca="false">IF($A47="","",IF(COUNT(F47,I47,L47,N47,Q47)=0,"",MIN(F47,I47,L47,N47,Q47)))</f>
        <v/>
      </c>
      <c r="Z47" s="33" t="str">
        <f aca="false">IF(OR($A47="",Y47=""),"",Y47-'Your Requirements'!$B$17)</f>
        <v/>
      </c>
      <c r="AA47" s="34" t="str">
        <f aca="false">IF($A47="","",IF(Y47="","No dates entered",IF(Z47&lt;0,IF(Y47=I47,"GL",IF(Y47=Q47,IF(P47="Exempt","Workers’ comp exemption","Workers’ comp"),IF(Y47=F47,"License",IF(Y47=L47,"Auto","Umbrella"))))&amp;" expired "&amp;-Z47&amp;" days ago",IF(Z47&lt;='Your Requirements'!$B$6,IF(Y47=I47,"GL",IF(Y47=Q47,IF(P47="Exempt","Workers’ comp exemption","Workers’ comp"),IF(Y47=F47,"License",IF(Y47=L47,"Auto","Umbrella"))))&amp;" expires in "&amp;Z47&amp;" days","OK"))))</f>
        <v/>
      </c>
      <c r="AB47" s="34" t="str">
        <f aca="false">IF($A47="","",IF(IF(AND('Your Requirements'!$B$7&gt;0,N(J47)&lt;'Your Requirements'!$B$7),"GL occurrence, ","")&amp;IF(AND('Your Requirements'!$B$8&gt;0,N(K47)&lt;'Your Requirements'!$B$8),"GL aggregate, ","")&amp;IF(AND('Your Requirements'!$B$9&gt;0,N(M47)&lt;'Your Requirements'!$B$9),"Auto, ","")&amp;IF(AND('Your Requirements'!$B$10&gt;0,N(O47)&lt;'Your Requirements'!$B$10),"Umbrella, ","")&amp;IF(AND('Your Requirements'!$B$11&gt;0,P47="Policy",N(R47)&lt;'Your Requirements'!$B$11),"Employer’s liability, ","")="","OK","Below your minimum: "&amp;LEFT(IF(AND('Your Requirements'!$B$7&gt;0,N(J47)&lt;'Your Requirements'!$B$7),"GL occurrence, ","")&amp;IF(AND('Your Requirements'!$B$8&gt;0,N(K47)&lt;'Your Requirements'!$B$8),"GL aggregate, ","")&amp;IF(AND('Your Requirements'!$B$9&gt;0,N(M47)&lt;'Your Requirements'!$B$9),"Auto, ","")&amp;IF(AND('Your Requirements'!$B$10&gt;0,N(O47)&lt;'Your Requirements'!$B$10),"Umbrella, ","")&amp;IF(AND('Your Requirements'!$B$11&gt;0,P47="Policy",N(R47)&lt;'Your Requirements'!$B$11),"Employer’s liability, ",""),LEN(IF(AND('Your Requirements'!$B$7&gt;0,N(J47)&lt;'Your Requirements'!$B$7),"GL occurrence, ","")&amp;IF(AND('Your Requirements'!$B$8&gt;0,N(K47)&lt;'Your Requirements'!$B$8),"GL aggregate, ","")&amp;IF(AND('Your Requirements'!$B$9&gt;0,N(M47)&lt;'Your Requirements'!$B$9),"Auto, ","")&amp;IF(AND('Your Requirements'!$B$10&gt;0,N(O47)&lt;'Your Requirements'!$B$10),"Umbrella, ","")&amp;IF(AND('Your Requirements'!$B$11&gt;0,P47="Policy",N(R47)&lt;'Your Requirements'!$B$11),"Employer’s liability, ",""))-2)))</f>
        <v/>
      </c>
      <c r="AC47" s="34" t="str">
        <f aca="false">IF($A47="","",IF(IF(I47="","GL dates, ","")&amp;IF(P47="","Workers’ comp status, ","")&amp;IF(AND(P47&lt;&gt;"None",P47&lt;&gt;"",Q47=""),"Workers’ comp dates, ","")&amp;IF(AND('Your Requirements'!$B$12="Yes",S47&lt;&gt;"Yes"),"AI ongoing, ","")&amp;IF(AND('Your Requirements'!$B$13="Yes",T47&lt;&gt;"Yes"),"AI completed work, ","")&amp;IF(AND('Your Requirements'!$B$14="Yes",U47&lt;&gt;"Yes"),"Waiver of subrogation, ","")&amp;IF(AND('Your Requirements'!$B$15="Yes",V47&lt;&gt;"Yes"),"Primary and non-contributory, ","")&amp;IF(AND('Your Requirements'!$B$16="Yes",D47&lt;&gt;"Yes"),"W-9, ","")="","OK","Missing: "&amp;LEFT(IF(I47="","GL dates, ","")&amp;IF(P47="","Workers’ comp status, ","")&amp;IF(AND(P47&lt;&gt;"None",P47&lt;&gt;"",Q47=""),"Workers’ comp dates, ","")&amp;IF(AND('Your Requirements'!$B$12="Yes",S47&lt;&gt;"Yes"),"AI ongoing, ","")&amp;IF(AND('Your Requirements'!$B$13="Yes",T47&lt;&gt;"Yes"),"AI completed work, ","")&amp;IF(AND('Your Requirements'!$B$14="Yes",U47&lt;&gt;"Yes"),"Waiver of subrogation, ","")&amp;IF(AND('Your Requirements'!$B$15="Yes",V47&lt;&gt;"Yes"),"Primary and non-contributory, ","")&amp;IF(AND('Your Requirements'!$B$16="Yes",D47&lt;&gt;"Yes"),"W-9, ",""),LEN(IF(I47="","GL dates, ","")&amp;IF(P47="","Workers’ comp status, ","")&amp;IF(AND(P47&lt;&gt;"None",P47&lt;&gt;"",Q47=""),"Workers’ comp dates, ","")&amp;IF(AND('Your Requirements'!$B$12="Yes",S47&lt;&gt;"Yes"),"AI ongoing, ","")&amp;IF(AND('Your Requirements'!$B$13="Yes",T47&lt;&gt;"Yes"),"AI completed work, ","")&amp;IF(AND('Your Requirements'!$B$14="Yes",U47&lt;&gt;"Yes"),"Waiver of subrogation, ","")&amp;IF(AND('Your Requirements'!$B$15="Yes",V47&lt;&gt;"Yes"),"Primary and non-contributory, ","")&amp;IF(AND('Your Requirements'!$B$16="Yes",D47&lt;&gt;"Yes"),"W-9, ",""))-2)))</f>
        <v/>
      </c>
      <c r="AD47" s="35" t="str">
        <f aca="false">IF($A47="","",IF(OR(P47="None",AND(ISNUMBER(Z47),Z47&lt;0)),"Hold",IF(AB47&lt;&gt;"OK","Fix limits",IF(AC47&lt;&gt;"OK","Chase paperwork",IF(AND(ISNUMBER(Z47),Z47&lt;='Your Requirements'!$B$6),"Renew soon","Clear")))))</f>
        <v/>
      </c>
      <c r="AE47" s="36"/>
    </row>
    <row r="48" customFormat="false" ht="15" hidden="false" customHeight="false" outlineLevel="0" collapsed="false">
      <c r="A48" s="29"/>
      <c r="B48" s="29"/>
      <c r="C48" s="29"/>
      <c r="D48" s="29"/>
      <c r="E48" s="29"/>
      <c r="F48" s="30"/>
      <c r="G48" s="29"/>
      <c r="H48" s="29"/>
      <c r="I48" s="30"/>
      <c r="J48" s="31"/>
      <c r="K48" s="31"/>
      <c r="L48" s="30"/>
      <c r="M48" s="31"/>
      <c r="N48" s="30"/>
      <c r="O48" s="31"/>
      <c r="P48" s="29"/>
      <c r="Q48" s="30"/>
      <c r="R48" s="31"/>
      <c r="S48" s="29"/>
      <c r="T48" s="29"/>
      <c r="U48" s="29"/>
      <c r="V48" s="29"/>
      <c r="W48" s="30"/>
      <c r="X48" s="30"/>
      <c r="Y48" s="32" t="str">
        <f aca="false">IF($A48="","",IF(COUNT(F48,I48,L48,N48,Q48)=0,"",MIN(F48,I48,L48,N48,Q48)))</f>
        <v/>
      </c>
      <c r="Z48" s="33" t="str">
        <f aca="false">IF(OR($A48="",Y48=""),"",Y48-'Your Requirements'!$B$17)</f>
        <v/>
      </c>
      <c r="AA48" s="34" t="str">
        <f aca="false">IF($A48="","",IF(Y48="","No dates entered",IF(Z48&lt;0,IF(Y48=I48,"GL",IF(Y48=Q48,IF(P48="Exempt","Workers’ comp exemption","Workers’ comp"),IF(Y48=F48,"License",IF(Y48=L48,"Auto","Umbrella"))))&amp;" expired "&amp;-Z48&amp;" days ago",IF(Z48&lt;='Your Requirements'!$B$6,IF(Y48=I48,"GL",IF(Y48=Q48,IF(P48="Exempt","Workers’ comp exemption","Workers’ comp"),IF(Y48=F48,"License",IF(Y48=L48,"Auto","Umbrella"))))&amp;" expires in "&amp;Z48&amp;" days","OK"))))</f>
        <v/>
      </c>
      <c r="AB48" s="34" t="str">
        <f aca="false">IF($A48="","",IF(IF(AND('Your Requirements'!$B$7&gt;0,N(J48)&lt;'Your Requirements'!$B$7),"GL occurrence, ","")&amp;IF(AND('Your Requirements'!$B$8&gt;0,N(K48)&lt;'Your Requirements'!$B$8),"GL aggregate, ","")&amp;IF(AND('Your Requirements'!$B$9&gt;0,N(M48)&lt;'Your Requirements'!$B$9),"Auto, ","")&amp;IF(AND('Your Requirements'!$B$10&gt;0,N(O48)&lt;'Your Requirements'!$B$10),"Umbrella, ","")&amp;IF(AND('Your Requirements'!$B$11&gt;0,P48="Policy",N(R48)&lt;'Your Requirements'!$B$11),"Employer’s liability, ","")="","OK","Below your minimum: "&amp;LEFT(IF(AND('Your Requirements'!$B$7&gt;0,N(J48)&lt;'Your Requirements'!$B$7),"GL occurrence, ","")&amp;IF(AND('Your Requirements'!$B$8&gt;0,N(K48)&lt;'Your Requirements'!$B$8),"GL aggregate, ","")&amp;IF(AND('Your Requirements'!$B$9&gt;0,N(M48)&lt;'Your Requirements'!$B$9),"Auto, ","")&amp;IF(AND('Your Requirements'!$B$10&gt;0,N(O48)&lt;'Your Requirements'!$B$10),"Umbrella, ","")&amp;IF(AND('Your Requirements'!$B$11&gt;0,P48="Policy",N(R48)&lt;'Your Requirements'!$B$11),"Employer’s liability, ",""),LEN(IF(AND('Your Requirements'!$B$7&gt;0,N(J48)&lt;'Your Requirements'!$B$7),"GL occurrence, ","")&amp;IF(AND('Your Requirements'!$B$8&gt;0,N(K48)&lt;'Your Requirements'!$B$8),"GL aggregate, ","")&amp;IF(AND('Your Requirements'!$B$9&gt;0,N(M48)&lt;'Your Requirements'!$B$9),"Auto, ","")&amp;IF(AND('Your Requirements'!$B$10&gt;0,N(O48)&lt;'Your Requirements'!$B$10),"Umbrella, ","")&amp;IF(AND('Your Requirements'!$B$11&gt;0,P48="Policy",N(R48)&lt;'Your Requirements'!$B$11),"Employer’s liability, ",""))-2)))</f>
        <v/>
      </c>
      <c r="AC48" s="34" t="str">
        <f aca="false">IF($A48="","",IF(IF(I48="","GL dates, ","")&amp;IF(P48="","Workers’ comp status, ","")&amp;IF(AND(P48&lt;&gt;"None",P48&lt;&gt;"",Q48=""),"Workers’ comp dates, ","")&amp;IF(AND('Your Requirements'!$B$12="Yes",S48&lt;&gt;"Yes"),"AI ongoing, ","")&amp;IF(AND('Your Requirements'!$B$13="Yes",T48&lt;&gt;"Yes"),"AI completed work, ","")&amp;IF(AND('Your Requirements'!$B$14="Yes",U48&lt;&gt;"Yes"),"Waiver of subrogation, ","")&amp;IF(AND('Your Requirements'!$B$15="Yes",V48&lt;&gt;"Yes"),"Primary and non-contributory, ","")&amp;IF(AND('Your Requirements'!$B$16="Yes",D48&lt;&gt;"Yes"),"W-9, ","")="","OK","Missing: "&amp;LEFT(IF(I48="","GL dates, ","")&amp;IF(P48="","Workers’ comp status, ","")&amp;IF(AND(P48&lt;&gt;"None",P48&lt;&gt;"",Q48=""),"Workers’ comp dates, ","")&amp;IF(AND('Your Requirements'!$B$12="Yes",S48&lt;&gt;"Yes"),"AI ongoing, ","")&amp;IF(AND('Your Requirements'!$B$13="Yes",T48&lt;&gt;"Yes"),"AI completed work, ","")&amp;IF(AND('Your Requirements'!$B$14="Yes",U48&lt;&gt;"Yes"),"Waiver of subrogation, ","")&amp;IF(AND('Your Requirements'!$B$15="Yes",V48&lt;&gt;"Yes"),"Primary and non-contributory, ","")&amp;IF(AND('Your Requirements'!$B$16="Yes",D48&lt;&gt;"Yes"),"W-9, ",""),LEN(IF(I48="","GL dates, ","")&amp;IF(P48="","Workers’ comp status, ","")&amp;IF(AND(P48&lt;&gt;"None",P48&lt;&gt;"",Q48=""),"Workers’ comp dates, ","")&amp;IF(AND('Your Requirements'!$B$12="Yes",S48&lt;&gt;"Yes"),"AI ongoing, ","")&amp;IF(AND('Your Requirements'!$B$13="Yes",T48&lt;&gt;"Yes"),"AI completed work, ","")&amp;IF(AND('Your Requirements'!$B$14="Yes",U48&lt;&gt;"Yes"),"Waiver of subrogation, ","")&amp;IF(AND('Your Requirements'!$B$15="Yes",V48&lt;&gt;"Yes"),"Primary and non-contributory, ","")&amp;IF(AND('Your Requirements'!$B$16="Yes",D48&lt;&gt;"Yes"),"W-9, ",""))-2)))</f>
        <v/>
      </c>
      <c r="AD48" s="35" t="str">
        <f aca="false">IF($A48="","",IF(OR(P48="None",AND(ISNUMBER(Z48),Z48&lt;0)),"Hold",IF(AB48&lt;&gt;"OK","Fix limits",IF(AC48&lt;&gt;"OK","Chase paperwork",IF(AND(ISNUMBER(Z48),Z48&lt;='Your Requirements'!$B$6),"Renew soon","Clear")))))</f>
        <v/>
      </c>
      <c r="AE48" s="36"/>
    </row>
    <row r="49" customFormat="false" ht="15" hidden="false" customHeight="false" outlineLevel="0" collapsed="false">
      <c r="A49" s="29"/>
      <c r="B49" s="29"/>
      <c r="C49" s="29"/>
      <c r="D49" s="29"/>
      <c r="E49" s="29"/>
      <c r="F49" s="30"/>
      <c r="G49" s="29"/>
      <c r="H49" s="29"/>
      <c r="I49" s="30"/>
      <c r="J49" s="31"/>
      <c r="K49" s="31"/>
      <c r="L49" s="30"/>
      <c r="M49" s="31"/>
      <c r="N49" s="30"/>
      <c r="O49" s="31"/>
      <c r="P49" s="29"/>
      <c r="Q49" s="30"/>
      <c r="R49" s="31"/>
      <c r="S49" s="29"/>
      <c r="T49" s="29"/>
      <c r="U49" s="29"/>
      <c r="V49" s="29"/>
      <c r="W49" s="30"/>
      <c r="X49" s="30"/>
      <c r="Y49" s="32" t="str">
        <f aca="false">IF($A49="","",IF(COUNT(F49,I49,L49,N49,Q49)=0,"",MIN(F49,I49,L49,N49,Q49)))</f>
        <v/>
      </c>
      <c r="Z49" s="33" t="str">
        <f aca="false">IF(OR($A49="",Y49=""),"",Y49-'Your Requirements'!$B$17)</f>
        <v/>
      </c>
      <c r="AA49" s="34" t="str">
        <f aca="false">IF($A49="","",IF(Y49="","No dates entered",IF(Z49&lt;0,IF(Y49=I49,"GL",IF(Y49=Q49,IF(P49="Exempt","Workers’ comp exemption","Workers’ comp"),IF(Y49=F49,"License",IF(Y49=L49,"Auto","Umbrella"))))&amp;" expired "&amp;-Z49&amp;" days ago",IF(Z49&lt;='Your Requirements'!$B$6,IF(Y49=I49,"GL",IF(Y49=Q49,IF(P49="Exempt","Workers’ comp exemption","Workers’ comp"),IF(Y49=F49,"License",IF(Y49=L49,"Auto","Umbrella"))))&amp;" expires in "&amp;Z49&amp;" days","OK"))))</f>
        <v/>
      </c>
      <c r="AB49" s="34" t="str">
        <f aca="false">IF($A49="","",IF(IF(AND('Your Requirements'!$B$7&gt;0,N(J49)&lt;'Your Requirements'!$B$7),"GL occurrence, ","")&amp;IF(AND('Your Requirements'!$B$8&gt;0,N(K49)&lt;'Your Requirements'!$B$8),"GL aggregate, ","")&amp;IF(AND('Your Requirements'!$B$9&gt;0,N(M49)&lt;'Your Requirements'!$B$9),"Auto, ","")&amp;IF(AND('Your Requirements'!$B$10&gt;0,N(O49)&lt;'Your Requirements'!$B$10),"Umbrella, ","")&amp;IF(AND('Your Requirements'!$B$11&gt;0,P49="Policy",N(R49)&lt;'Your Requirements'!$B$11),"Employer’s liability, ","")="","OK","Below your minimum: "&amp;LEFT(IF(AND('Your Requirements'!$B$7&gt;0,N(J49)&lt;'Your Requirements'!$B$7),"GL occurrence, ","")&amp;IF(AND('Your Requirements'!$B$8&gt;0,N(K49)&lt;'Your Requirements'!$B$8),"GL aggregate, ","")&amp;IF(AND('Your Requirements'!$B$9&gt;0,N(M49)&lt;'Your Requirements'!$B$9),"Auto, ","")&amp;IF(AND('Your Requirements'!$B$10&gt;0,N(O49)&lt;'Your Requirements'!$B$10),"Umbrella, ","")&amp;IF(AND('Your Requirements'!$B$11&gt;0,P49="Policy",N(R49)&lt;'Your Requirements'!$B$11),"Employer’s liability, ",""),LEN(IF(AND('Your Requirements'!$B$7&gt;0,N(J49)&lt;'Your Requirements'!$B$7),"GL occurrence, ","")&amp;IF(AND('Your Requirements'!$B$8&gt;0,N(K49)&lt;'Your Requirements'!$B$8),"GL aggregate, ","")&amp;IF(AND('Your Requirements'!$B$9&gt;0,N(M49)&lt;'Your Requirements'!$B$9),"Auto, ","")&amp;IF(AND('Your Requirements'!$B$10&gt;0,N(O49)&lt;'Your Requirements'!$B$10),"Umbrella, ","")&amp;IF(AND('Your Requirements'!$B$11&gt;0,P49="Policy",N(R49)&lt;'Your Requirements'!$B$11),"Employer’s liability, ",""))-2)))</f>
        <v/>
      </c>
      <c r="AC49" s="34" t="str">
        <f aca="false">IF($A49="","",IF(IF(I49="","GL dates, ","")&amp;IF(P49="","Workers’ comp status, ","")&amp;IF(AND(P49&lt;&gt;"None",P49&lt;&gt;"",Q49=""),"Workers’ comp dates, ","")&amp;IF(AND('Your Requirements'!$B$12="Yes",S49&lt;&gt;"Yes"),"AI ongoing, ","")&amp;IF(AND('Your Requirements'!$B$13="Yes",T49&lt;&gt;"Yes"),"AI completed work, ","")&amp;IF(AND('Your Requirements'!$B$14="Yes",U49&lt;&gt;"Yes"),"Waiver of subrogation, ","")&amp;IF(AND('Your Requirements'!$B$15="Yes",V49&lt;&gt;"Yes"),"Primary and non-contributory, ","")&amp;IF(AND('Your Requirements'!$B$16="Yes",D49&lt;&gt;"Yes"),"W-9, ","")="","OK","Missing: "&amp;LEFT(IF(I49="","GL dates, ","")&amp;IF(P49="","Workers’ comp status, ","")&amp;IF(AND(P49&lt;&gt;"None",P49&lt;&gt;"",Q49=""),"Workers’ comp dates, ","")&amp;IF(AND('Your Requirements'!$B$12="Yes",S49&lt;&gt;"Yes"),"AI ongoing, ","")&amp;IF(AND('Your Requirements'!$B$13="Yes",T49&lt;&gt;"Yes"),"AI completed work, ","")&amp;IF(AND('Your Requirements'!$B$14="Yes",U49&lt;&gt;"Yes"),"Waiver of subrogation, ","")&amp;IF(AND('Your Requirements'!$B$15="Yes",V49&lt;&gt;"Yes"),"Primary and non-contributory, ","")&amp;IF(AND('Your Requirements'!$B$16="Yes",D49&lt;&gt;"Yes"),"W-9, ",""),LEN(IF(I49="","GL dates, ","")&amp;IF(P49="","Workers’ comp status, ","")&amp;IF(AND(P49&lt;&gt;"None",P49&lt;&gt;"",Q49=""),"Workers’ comp dates, ","")&amp;IF(AND('Your Requirements'!$B$12="Yes",S49&lt;&gt;"Yes"),"AI ongoing, ","")&amp;IF(AND('Your Requirements'!$B$13="Yes",T49&lt;&gt;"Yes"),"AI completed work, ","")&amp;IF(AND('Your Requirements'!$B$14="Yes",U49&lt;&gt;"Yes"),"Waiver of subrogation, ","")&amp;IF(AND('Your Requirements'!$B$15="Yes",V49&lt;&gt;"Yes"),"Primary and non-contributory, ","")&amp;IF(AND('Your Requirements'!$B$16="Yes",D49&lt;&gt;"Yes"),"W-9, ",""))-2)))</f>
        <v/>
      </c>
      <c r="AD49" s="35" t="str">
        <f aca="false">IF($A49="","",IF(OR(P49="None",AND(ISNUMBER(Z49),Z49&lt;0)),"Hold",IF(AB49&lt;&gt;"OK","Fix limits",IF(AC49&lt;&gt;"OK","Chase paperwork",IF(AND(ISNUMBER(Z49),Z49&lt;='Your Requirements'!$B$6),"Renew soon","Clear")))))</f>
        <v/>
      </c>
      <c r="AE49" s="36"/>
    </row>
    <row r="50" customFormat="false" ht="15" hidden="false" customHeight="false" outlineLevel="0" collapsed="false">
      <c r="A50" s="29"/>
      <c r="B50" s="29"/>
      <c r="C50" s="29"/>
      <c r="D50" s="29"/>
      <c r="E50" s="29"/>
      <c r="F50" s="30"/>
      <c r="G50" s="29"/>
      <c r="H50" s="29"/>
      <c r="I50" s="30"/>
      <c r="J50" s="31"/>
      <c r="K50" s="31"/>
      <c r="L50" s="30"/>
      <c r="M50" s="31"/>
      <c r="N50" s="30"/>
      <c r="O50" s="31"/>
      <c r="P50" s="29"/>
      <c r="Q50" s="30"/>
      <c r="R50" s="31"/>
      <c r="S50" s="29"/>
      <c r="T50" s="29"/>
      <c r="U50" s="29"/>
      <c r="V50" s="29"/>
      <c r="W50" s="30"/>
      <c r="X50" s="30"/>
      <c r="Y50" s="32" t="str">
        <f aca="false">IF($A50="","",IF(COUNT(F50,I50,L50,N50,Q50)=0,"",MIN(F50,I50,L50,N50,Q50)))</f>
        <v/>
      </c>
      <c r="Z50" s="33" t="str">
        <f aca="false">IF(OR($A50="",Y50=""),"",Y50-'Your Requirements'!$B$17)</f>
        <v/>
      </c>
      <c r="AA50" s="34" t="str">
        <f aca="false">IF($A50="","",IF(Y50="","No dates entered",IF(Z50&lt;0,IF(Y50=I50,"GL",IF(Y50=Q50,IF(P50="Exempt","Workers’ comp exemption","Workers’ comp"),IF(Y50=F50,"License",IF(Y50=L50,"Auto","Umbrella"))))&amp;" expired "&amp;-Z50&amp;" days ago",IF(Z50&lt;='Your Requirements'!$B$6,IF(Y50=I50,"GL",IF(Y50=Q50,IF(P50="Exempt","Workers’ comp exemption","Workers’ comp"),IF(Y50=F50,"License",IF(Y50=L50,"Auto","Umbrella"))))&amp;" expires in "&amp;Z50&amp;" days","OK"))))</f>
        <v/>
      </c>
      <c r="AB50" s="34" t="str">
        <f aca="false">IF($A50="","",IF(IF(AND('Your Requirements'!$B$7&gt;0,N(J50)&lt;'Your Requirements'!$B$7),"GL occurrence, ","")&amp;IF(AND('Your Requirements'!$B$8&gt;0,N(K50)&lt;'Your Requirements'!$B$8),"GL aggregate, ","")&amp;IF(AND('Your Requirements'!$B$9&gt;0,N(M50)&lt;'Your Requirements'!$B$9),"Auto, ","")&amp;IF(AND('Your Requirements'!$B$10&gt;0,N(O50)&lt;'Your Requirements'!$B$10),"Umbrella, ","")&amp;IF(AND('Your Requirements'!$B$11&gt;0,P50="Policy",N(R50)&lt;'Your Requirements'!$B$11),"Employer’s liability, ","")="","OK","Below your minimum: "&amp;LEFT(IF(AND('Your Requirements'!$B$7&gt;0,N(J50)&lt;'Your Requirements'!$B$7),"GL occurrence, ","")&amp;IF(AND('Your Requirements'!$B$8&gt;0,N(K50)&lt;'Your Requirements'!$B$8),"GL aggregate, ","")&amp;IF(AND('Your Requirements'!$B$9&gt;0,N(M50)&lt;'Your Requirements'!$B$9),"Auto, ","")&amp;IF(AND('Your Requirements'!$B$10&gt;0,N(O50)&lt;'Your Requirements'!$B$10),"Umbrella, ","")&amp;IF(AND('Your Requirements'!$B$11&gt;0,P50="Policy",N(R50)&lt;'Your Requirements'!$B$11),"Employer’s liability, ",""),LEN(IF(AND('Your Requirements'!$B$7&gt;0,N(J50)&lt;'Your Requirements'!$B$7),"GL occurrence, ","")&amp;IF(AND('Your Requirements'!$B$8&gt;0,N(K50)&lt;'Your Requirements'!$B$8),"GL aggregate, ","")&amp;IF(AND('Your Requirements'!$B$9&gt;0,N(M50)&lt;'Your Requirements'!$B$9),"Auto, ","")&amp;IF(AND('Your Requirements'!$B$10&gt;0,N(O50)&lt;'Your Requirements'!$B$10),"Umbrella, ","")&amp;IF(AND('Your Requirements'!$B$11&gt;0,P50="Policy",N(R50)&lt;'Your Requirements'!$B$11),"Employer’s liability, ",""))-2)))</f>
        <v/>
      </c>
      <c r="AC50" s="34" t="str">
        <f aca="false">IF($A50="","",IF(IF(I50="","GL dates, ","")&amp;IF(P50="","Workers’ comp status, ","")&amp;IF(AND(P50&lt;&gt;"None",P50&lt;&gt;"",Q50=""),"Workers’ comp dates, ","")&amp;IF(AND('Your Requirements'!$B$12="Yes",S50&lt;&gt;"Yes"),"AI ongoing, ","")&amp;IF(AND('Your Requirements'!$B$13="Yes",T50&lt;&gt;"Yes"),"AI completed work, ","")&amp;IF(AND('Your Requirements'!$B$14="Yes",U50&lt;&gt;"Yes"),"Waiver of subrogation, ","")&amp;IF(AND('Your Requirements'!$B$15="Yes",V50&lt;&gt;"Yes"),"Primary and non-contributory, ","")&amp;IF(AND('Your Requirements'!$B$16="Yes",D50&lt;&gt;"Yes"),"W-9, ","")="","OK","Missing: "&amp;LEFT(IF(I50="","GL dates, ","")&amp;IF(P50="","Workers’ comp status, ","")&amp;IF(AND(P50&lt;&gt;"None",P50&lt;&gt;"",Q50=""),"Workers’ comp dates, ","")&amp;IF(AND('Your Requirements'!$B$12="Yes",S50&lt;&gt;"Yes"),"AI ongoing, ","")&amp;IF(AND('Your Requirements'!$B$13="Yes",T50&lt;&gt;"Yes"),"AI completed work, ","")&amp;IF(AND('Your Requirements'!$B$14="Yes",U50&lt;&gt;"Yes"),"Waiver of subrogation, ","")&amp;IF(AND('Your Requirements'!$B$15="Yes",V50&lt;&gt;"Yes"),"Primary and non-contributory, ","")&amp;IF(AND('Your Requirements'!$B$16="Yes",D50&lt;&gt;"Yes"),"W-9, ",""),LEN(IF(I50="","GL dates, ","")&amp;IF(P50="","Workers’ comp status, ","")&amp;IF(AND(P50&lt;&gt;"None",P50&lt;&gt;"",Q50=""),"Workers’ comp dates, ","")&amp;IF(AND('Your Requirements'!$B$12="Yes",S50&lt;&gt;"Yes"),"AI ongoing, ","")&amp;IF(AND('Your Requirements'!$B$13="Yes",T50&lt;&gt;"Yes"),"AI completed work, ","")&amp;IF(AND('Your Requirements'!$B$14="Yes",U50&lt;&gt;"Yes"),"Waiver of subrogation, ","")&amp;IF(AND('Your Requirements'!$B$15="Yes",V50&lt;&gt;"Yes"),"Primary and non-contributory, ","")&amp;IF(AND('Your Requirements'!$B$16="Yes",D50&lt;&gt;"Yes"),"W-9, ",""))-2)))</f>
        <v/>
      </c>
      <c r="AD50" s="35" t="str">
        <f aca="false">IF($A50="","",IF(OR(P50="None",AND(ISNUMBER(Z50),Z50&lt;0)),"Hold",IF(AB50&lt;&gt;"OK","Fix limits",IF(AC50&lt;&gt;"OK","Chase paperwork",IF(AND(ISNUMBER(Z50),Z50&lt;='Your Requirements'!$B$6),"Renew soon","Clear")))))</f>
        <v/>
      </c>
      <c r="AE50" s="36"/>
    </row>
    <row r="51" customFormat="false" ht="15" hidden="false" customHeight="false" outlineLevel="0" collapsed="false">
      <c r="A51" s="29"/>
      <c r="B51" s="29"/>
      <c r="C51" s="29"/>
      <c r="D51" s="29"/>
      <c r="E51" s="29"/>
      <c r="F51" s="30"/>
      <c r="G51" s="29"/>
      <c r="H51" s="29"/>
      <c r="I51" s="30"/>
      <c r="J51" s="31"/>
      <c r="K51" s="31"/>
      <c r="L51" s="30"/>
      <c r="M51" s="31"/>
      <c r="N51" s="30"/>
      <c r="O51" s="31"/>
      <c r="P51" s="29"/>
      <c r="Q51" s="30"/>
      <c r="R51" s="31"/>
      <c r="S51" s="29"/>
      <c r="T51" s="29"/>
      <c r="U51" s="29"/>
      <c r="V51" s="29"/>
      <c r="W51" s="30"/>
      <c r="X51" s="30"/>
      <c r="Y51" s="32" t="str">
        <f aca="false">IF($A51="","",IF(COUNT(F51,I51,L51,N51,Q51)=0,"",MIN(F51,I51,L51,N51,Q51)))</f>
        <v/>
      </c>
      <c r="Z51" s="33" t="str">
        <f aca="false">IF(OR($A51="",Y51=""),"",Y51-'Your Requirements'!$B$17)</f>
        <v/>
      </c>
      <c r="AA51" s="34" t="str">
        <f aca="false">IF($A51="","",IF(Y51="","No dates entered",IF(Z51&lt;0,IF(Y51=I51,"GL",IF(Y51=Q51,IF(P51="Exempt","Workers’ comp exemption","Workers’ comp"),IF(Y51=F51,"License",IF(Y51=L51,"Auto","Umbrella"))))&amp;" expired "&amp;-Z51&amp;" days ago",IF(Z51&lt;='Your Requirements'!$B$6,IF(Y51=I51,"GL",IF(Y51=Q51,IF(P51="Exempt","Workers’ comp exemption","Workers’ comp"),IF(Y51=F51,"License",IF(Y51=L51,"Auto","Umbrella"))))&amp;" expires in "&amp;Z51&amp;" days","OK"))))</f>
        <v/>
      </c>
      <c r="AB51" s="34" t="str">
        <f aca="false">IF($A51="","",IF(IF(AND('Your Requirements'!$B$7&gt;0,N(J51)&lt;'Your Requirements'!$B$7),"GL occurrence, ","")&amp;IF(AND('Your Requirements'!$B$8&gt;0,N(K51)&lt;'Your Requirements'!$B$8),"GL aggregate, ","")&amp;IF(AND('Your Requirements'!$B$9&gt;0,N(M51)&lt;'Your Requirements'!$B$9),"Auto, ","")&amp;IF(AND('Your Requirements'!$B$10&gt;0,N(O51)&lt;'Your Requirements'!$B$10),"Umbrella, ","")&amp;IF(AND('Your Requirements'!$B$11&gt;0,P51="Policy",N(R51)&lt;'Your Requirements'!$B$11),"Employer’s liability, ","")="","OK","Below your minimum: "&amp;LEFT(IF(AND('Your Requirements'!$B$7&gt;0,N(J51)&lt;'Your Requirements'!$B$7),"GL occurrence, ","")&amp;IF(AND('Your Requirements'!$B$8&gt;0,N(K51)&lt;'Your Requirements'!$B$8),"GL aggregate, ","")&amp;IF(AND('Your Requirements'!$B$9&gt;0,N(M51)&lt;'Your Requirements'!$B$9),"Auto, ","")&amp;IF(AND('Your Requirements'!$B$10&gt;0,N(O51)&lt;'Your Requirements'!$B$10),"Umbrella, ","")&amp;IF(AND('Your Requirements'!$B$11&gt;0,P51="Policy",N(R51)&lt;'Your Requirements'!$B$11),"Employer’s liability, ",""),LEN(IF(AND('Your Requirements'!$B$7&gt;0,N(J51)&lt;'Your Requirements'!$B$7),"GL occurrence, ","")&amp;IF(AND('Your Requirements'!$B$8&gt;0,N(K51)&lt;'Your Requirements'!$B$8),"GL aggregate, ","")&amp;IF(AND('Your Requirements'!$B$9&gt;0,N(M51)&lt;'Your Requirements'!$B$9),"Auto, ","")&amp;IF(AND('Your Requirements'!$B$10&gt;0,N(O51)&lt;'Your Requirements'!$B$10),"Umbrella, ","")&amp;IF(AND('Your Requirements'!$B$11&gt;0,P51="Policy",N(R51)&lt;'Your Requirements'!$B$11),"Employer’s liability, ",""))-2)))</f>
        <v/>
      </c>
      <c r="AC51" s="34" t="str">
        <f aca="false">IF($A51="","",IF(IF(I51="","GL dates, ","")&amp;IF(P51="","Workers’ comp status, ","")&amp;IF(AND(P51&lt;&gt;"None",P51&lt;&gt;"",Q51=""),"Workers’ comp dates, ","")&amp;IF(AND('Your Requirements'!$B$12="Yes",S51&lt;&gt;"Yes"),"AI ongoing, ","")&amp;IF(AND('Your Requirements'!$B$13="Yes",T51&lt;&gt;"Yes"),"AI completed work, ","")&amp;IF(AND('Your Requirements'!$B$14="Yes",U51&lt;&gt;"Yes"),"Waiver of subrogation, ","")&amp;IF(AND('Your Requirements'!$B$15="Yes",V51&lt;&gt;"Yes"),"Primary and non-contributory, ","")&amp;IF(AND('Your Requirements'!$B$16="Yes",D51&lt;&gt;"Yes"),"W-9, ","")="","OK","Missing: "&amp;LEFT(IF(I51="","GL dates, ","")&amp;IF(P51="","Workers’ comp status, ","")&amp;IF(AND(P51&lt;&gt;"None",P51&lt;&gt;"",Q51=""),"Workers’ comp dates, ","")&amp;IF(AND('Your Requirements'!$B$12="Yes",S51&lt;&gt;"Yes"),"AI ongoing, ","")&amp;IF(AND('Your Requirements'!$B$13="Yes",T51&lt;&gt;"Yes"),"AI completed work, ","")&amp;IF(AND('Your Requirements'!$B$14="Yes",U51&lt;&gt;"Yes"),"Waiver of subrogation, ","")&amp;IF(AND('Your Requirements'!$B$15="Yes",V51&lt;&gt;"Yes"),"Primary and non-contributory, ","")&amp;IF(AND('Your Requirements'!$B$16="Yes",D51&lt;&gt;"Yes"),"W-9, ",""),LEN(IF(I51="","GL dates, ","")&amp;IF(P51="","Workers’ comp status, ","")&amp;IF(AND(P51&lt;&gt;"None",P51&lt;&gt;"",Q51=""),"Workers’ comp dates, ","")&amp;IF(AND('Your Requirements'!$B$12="Yes",S51&lt;&gt;"Yes"),"AI ongoing, ","")&amp;IF(AND('Your Requirements'!$B$13="Yes",T51&lt;&gt;"Yes"),"AI completed work, ","")&amp;IF(AND('Your Requirements'!$B$14="Yes",U51&lt;&gt;"Yes"),"Waiver of subrogation, ","")&amp;IF(AND('Your Requirements'!$B$15="Yes",V51&lt;&gt;"Yes"),"Primary and non-contributory, ","")&amp;IF(AND('Your Requirements'!$B$16="Yes",D51&lt;&gt;"Yes"),"W-9, ",""))-2)))</f>
        <v/>
      </c>
      <c r="AD51" s="35" t="str">
        <f aca="false">IF($A51="","",IF(OR(P51="None",AND(ISNUMBER(Z51),Z51&lt;0)),"Hold",IF(AB51&lt;&gt;"OK","Fix limits",IF(AC51&lt;&gt;"OK","Chase paperwork",IF(AND(ISNUMBER(Z51),Z51&lt;='Your Requirements'!$B$6),"Renew soon","Clear")))))</f>
        <v/>
      </c>
      <c r="AE51" s="36"/>
    </row>
    <row r="52" customFormat="false" ht="15" hidden="false" customHeight="false" outlineLevel="0" collapsed="false">
      <c r="A52" s="29"/>
      <c r="B52" s="29"/>
      <c r="C52" s="29"/>
      <c r="D52" s="29"/>
      <c r="E52" s="29"/>
      <c r="F52" s="30"/>
      <c r="G52" s="29"/>
      <c r="H52" s="29"/>
      <c r="I52" s="30"/>
      <c r="J52" s="31"/>
      <c r="K52" s="31"/>
      <c r="L52" s="30"/>
      <c r="M52" s="31"/>
      <c r="N52" s="30"/>
      <c r="O52" s="31"/>
      <c r="P52" s="29"/>
      <c r="Q52" s="30"/>
      <c r="R52" s="31"/>
      <c r="S52" s="29"/>
      <c r="T52" s="29"/>
      <c r="U52" s="29"/>
      <c r="V52" s="29"/>
      <c r="W52" s="30"/>
      <c r="X52" s="30"/>
      <c r="Y52" s="32" t="str">
        <f aca="false">IF($A52="","",IF(COUNT(F52,I52,L52,N52,Q52)=0,"",MIN(F52,I52,L52,N52,Q52)))</f>
        <v/>
      </c>
      <c r="Z52" s="33" t="str">
        <f aca="false">IF(OR($A52="",Y52=""),"",Y52-'Your Requirements'!$B$17)</f>
        <v/>
      </c>
      <c r="AA52" s="34" t="str">
        <f aca="false">IF($A52="","",IF(Y52="","No dates entered",IF(Z52&lt;0,IF(Y52=I52,"GL",IF(Y52=Q52,IF(P52="Exempt","Workers’ comp exemption","Workers’ comp"),IF(Y52=F52,"License",IF(Y52=L52,"Auto","Umbrella"))))&amp;" expired "&amp;-Z52&amp;" days ago",IF(Z52&lt;='Your Requirements'!$B$6,IF(Y52=I52,"GL",IF(Y52=Q52,IF(P52="Exempt","Workers’ comp exemption","Workers’ comp"),IF(Y52=F52,"License",IF(Y52=L52,"Auto","Umbrella"))))&amp;" expires in "&amp;Z52&amp;" days","OK"))))</f>
        <v/>
      </c>
      <c r="AB52" s="34" t="str">
        <f aca="false">IF($A52="","",IF(IF(AND('Your Requirements'!$B$7&gt;0,N(J52)&lt;'Your Requirements'!$B$7),"GL occurrence, ","")&amp;IF(AND('Your Requirements'!$B$8&gt;0,N(K52)&lt;'Your Requirements'!$B$8),"GL aggregate, ","")&amp;IF(AND('Your Requirements'!$B$9&gt;0,N(M52)&lt;'Your Requirements'!$B$9),"Auto, ","")&amp;IF(AND('Your Requirements'!$B$10&gt;0,N(O52)&lt;'Your Requirements'!$B$10),"Umbrella, ","")&amp;IF(AND('Your Requirements'!$B$11&gt;0,P52="Policy",N(R52)&lt;'Your Requirements'!$B$11),"Employer’s liability, ","")="","OK","Below your minimum: "&amp;LEFT(IF(AND('Your Requirements'!$B$7&gt;0,N(J52)&lt;'Your Requirements'!$B$7),"GL occurrence, ","")&amp;IF(AND('Your Requirements'!$B$8&gt;0,N(K52)&lt;'Your Requirements'!$B$8),"GL aggregate, ","")&amp;IF(AND('Your Requirements'!$B$9&gt;0,N(M52)&lt;'Your Requirements'!$B$9),"Auto, ","")&amp;IF(AND('Your Requirements'!$B$10&gt;0,N(O52)&lt;'Your Requirements'!$B$10),"Umbrella, ","")&amp;IF(AND('Your Requirements'!$B$11&gt;0,P52="Policy",N(R52)&lt;'Your Requirements'!$B$11),"Employer’s liability, ",""),LEN(IF(AND('Your Requirements'!$B$7&gt;0,N(J52)&lt;'Your Requirements'!$B$7),"GL occurrence, ","")&amp;IF(AND('Your Requirements'!$B$8&gt;0,N(K52)&lt;'Your Requirements'!$B$8),"GL aggregate, ","")&amp;IF(AND('Your Requirements'!$B$9&gt;0,N(M52)&lt;'Your Requirements'!$B$9),"Auto, ","")&amp;IF(AND('Your Requirements'!$B$10&gt;0,N(O52)&lt;'Your Requirements'!$B$10),"Umbrella, ","")&amp;IF(AND('Your Requirements'!$B$11&gt;0,P52="Policy",N(R52)&lt;'Your Requirements'!$B$11),"Employer’s liability, ",""))-2)))</f>
        <v/>
      </c>
      <c r="AC52" s="34" t="str">
        <f aca="false">IF($A52="","",IF(IF(I52="","GL dates, ","")&amp;IF(P52="","Workers’ comp status, ","")&amp;IF(AND(P52&lt;&gt;"None",P52&lt;&gt;"",Q52=""),"Workers’ comp dates, ","")&amp;IF(AND('Your Requirements'!$B$12="Yes",S52&lt;&gt;"Yes"),"AI ongoing, ","")&amp;IF(AND('Your Requirements'!$B$13="Yes",T52&lt;&gt;"Yes"),"AI completed work, ","")&amp;IF(AND('Your Requirements'!$B$14="Yes",U52&lt;&gt;"Yes"),"Waiver of subrogation, ","")&amp;IF(AND('Your Requirements'!$B$15="Yes",V52&lt;&gt;"Yes"),"Primary and non-contributory, ","")&amp;IF(AND('Your Requirements'!$B$16="Yes",D52&lt;&gt;"Yes"),"W-9, ","")="","OK","Missing: "&amp;LEFT(IF(I52="","GL dates, ","")&amp;IF(P52="","Workers’ comp status, ","")&amp;IF(AND(P52&lt;&gt;"None",P52&lt;&gt;"",Q52=""),"Workers’ comp dates, ","")&amp;IF(AND('Your Requirements'!$B$12="Yes",S52&lt;&gt;"Yes"),"AI ongoing, ","")&amp;IF(AND('Your Requirements'!$B$13="Yes",T52&lt;&gt;"Yes"),"AI completed work, ","")&amp;IF(AND('Your Requirements'!$B$14="Yes",U52&lt;&gt;"Yes"),"Waiver of subrogation, ","")&amp;IF(AND('Your Requirements'!$B$15="Yes",V52&lt;&gt;"Yes"),"Primary and non-contributory, ","")&amp;IF(AND('Your Requirements'!$B$16="Yes",D52&lt;&gt;"Yes"),"W-9, ",""),LEN(IF(I52="","GL dates, ","")&amp;IF(P52="","Workers’ comp status, ","")&amp;IF(AND(P52&lt;&gt;"None",P52&lt;&gt;"",Q52=""),"Workers’ comp dates, ","")&amp;IF(AND('Your Requirements'!$B$12="Yes",S52&lt;&gt;"Yes"),"AI ongoing, ","")&amp;IF(AND('Your Requirements'!$B$13="Yes",T52&lt;&gt;"Yes"),"AI completed work, ","")&amp;IF(AND('Your Requirements'!$B$14="Yes",U52&lt;&gt;"Yes"),"Waiver of subrogation, ","")&amp;IF(AND('Your Requirements'!$B$15="Yes",V52&lt;&gt;"Yes"),"Primary and non-contributory, ","")&amp;IF(AND('Your Requirements'!$B$16="Yes",D52&lt;&gt;"Yes"),"W-9, ",""))-2)))</f>
        <v/>
      </c>
      <c r="AD52" s="35" t="str">
        <f aca="false">IF($A52="","",IF(OR(P52="None",AND(ISNUMBER(Z52),Z52&lt;0)),"Hold",IF(AB52&lt;&gt;"OK","Fix limits",IF(AC52&lt;&gt;"OK","Chase paperwork",IF(AND(ISNUMBER(Z52),Z52&lt;='Your Requirements'!$B$6),"Renew soon","Clear")))))</f>
        <v/>
      </c>
      <c r="AE52" s="36"/>
    </row>
    <row r="53" customFormat="false" ht="15" hidden="false" customHeight="false" outlineLevel="0" collapsed="false">
      <c r="A53" s="29"/>
      <c r="B53" s="29"/>
      <c r="C53" s="29"/>
      <c r="D53" s="29"/>
      <c r="E53" s="29"/>
      <c r="F53" s="30"/>
      <c r="G53" s="29"/>
      <c r="H53" s="29"/>
      <c r="I53" s="30"/>
      <c r="J53" s="31"/>
      <c r="K53" s="31"/>
      <c r="L53" s="30"/>
      <c r="M53" s="31"/>
      <c r="N53" s="30"/>
      <c r="O53" s="31"/>
      <c r="P53" s="29"/>
      <c r="Q53" s="30"/>
      <c r="R53" s="31"/>
      <c r="S53" s="29"/>
      <c r="T53" s="29"/>
      <c r="U53" s="29"/>
      <c r="V53" s="29"/>
      <c r="W53" s="30"/>
      <c r="X53" s="30"/>
      <c r="Y53" s="32" t="str">
        <f aca="false">IF($A53="","",IF(COUNT(F53,I53,L53,N53,Q53)=0,"",MIN(F53,I53,L53,N53,Q53)))</f>
        <v/>
      </c>
      <c r="Z53" s="33" t="str">
        <f aca="false">IF(OR($A53="",Y53=""),"",Y53-'Your Requirements'!$B$17)</f>
        <v/>
      </c>
      <c r="AA53" s="34" t="str">
        <f aca="false">IF($A53="","",IF(Y53="","No dates entered",IF(Z53&lt;0,IF(Y53=I53,"GL",IF(Y53=Q53,IF(P53="Exempt","Workers’ comp exemption","Workers’ comp"),IF(Y53=F53,"License",IF(Y53=L53,"Auto","Umbrella"))))&amp;" expired "&amp;-Z53&amp;" days ago",IF(Z53&lt;='Your Requirements'!$B$6,IF(Y53=I53,"GL",IF(Y53=Q53,IF(P53="Exempt","Workers’ comp exemption","Workers’ comp"),IF(Y53=F53,"License",IF(Y53=L53,"Auto","Umbrella"))))&amp;" expires in "&amp;Z53&amp;" days","OK"))))</f>
        <v/>
      </c>
      <c r="AB53" s="34" t="str">
        <f aca="false">IF($A53="","",IF(IF(AND('Your Requirements'!$B$7&gt;0,N(J53)&lt;'Your Requirements'!$B$7),"GL occurrence, ","")&amp;IF(AND('Your Requirements'!$B$8&gt;0,N(K53)&lt;'Your Requirements'!$B$8),"GL aggregate, ","")&amp;IF(AND('Your Requirements'!$B$9&gt;0,N(M53)&lt;'Your Requirements'!$B$9),"Auto, ","")&amp;IF(AND('Your Requirements'!$B$10&gt;0,N(O53)&lt;'Your Requirements'!$B$10),"Umbrella, ","")&amp;IF(AND('Your Requirements'!$B$11&gt;0,P53="Policy",N(R53)&lt;'Your Requirements'!$B$11),"Employer’s liability, ","")="","OK","Below your minimum: "&amp;LEFT(IF(AND('Your Requirements'!$B$7&gt;0,N(J53)&lt;'Your Requirements'!$B$7),"GL occurrence, ","")&amp;IF(AND('Your Requirements'!$B$8&gt;0,N(K53)&lt;'Your Requirements'!$B$8),"GL aggregate, ","")&amp;IF(AND('Your Requirements'!$B$9&gt;0,N(M53)&lt;'Your Requirements'!$B$9),"Auto, ","")&amp;IF(AND('Your Requirements'!$B$10&gt;0,N(O53)&lt;'Your Requirements'!$B$10),"Umbrella, ","")&amp;IF(AND('Your Requirements'!$B$11&gt;0,P53="Policy",N(R53)&lt;'Your Requirements'!$B$11),"Employer’s liability, ",""),LEN(IF(AND('Your Requirements'!$B$7&gt;0,N(J53)&lt;'Your Requirements'!$B$7),"GL occurrence, ","")&amp;IF(AND('Your Requirements'!$B$8&gt;0,N(K53)&lt;'Your Requirements'!$B$8),"GL aggregate, ","")&amp;IF(AND('Your Requirements'!$B$9&gt;0,N(M53)&lt;'Your Requirements'!$B$9),"Auto, ","")&amp;IF(AND('Your Requirements'!$B$10&gt;0,N(O53)&lt;'Your Requirements'!$B$10),"Umbrella, ","")&amp;IF(AND('Your Requirements'!$B$11&gt;0,P53="Policy",N(R53)&lt;'Your Requirements'!$B$11),"Employer’s liability, ",""))-2)))</f>
        <v/>
      </c>
      <c r="AC53" s="34" t="str">
        <f aca="false">IF($A53="","",IF(IF(I53="","GL dates, ","")&amp;IF(P53="","Workers’ comp status, ","")&amp;IF(AND(P53&lt;&gt;"None",P53&lt;&gt;"",Q53=""),"Workers’ comp dates, ","")&amp;IF(AND('Your Requirements'!$B$12="Yes",S53&lt;&gt;"Yes"),"AI ongoing, ","")&amp;IF(AND('Your Requirements'!$B$13="Yes",T53&lt;&gt;"Yes"),"AI completed work, ","")&amp;IF(AND('Your Requirements'!$B$14="Yes",U53&lt;&gt;"Yes"),"Waiver of subrogation, ","")&amp;IF(AND('Your Requirements'!$B$15="Yes",V53&lt;&gt;"Yes"),"Primary and non-contributory, ","")&amp;IF(AND('Your Requirements'!$B$16="Yes",D53&lt;&gt;"Yes"),"W-9, ","")="","OK","Missing: "&amp;LEFT(IF(I53="","GL dates, ","")&amp;IF(P53="","Workers’ comp status, ","")&amp;IF(AND(P53&lt;&gt;"None",P53&lt;&gt;"",Q53=""),"Workers’ comp dates, ","")&amp;IF(AND('Your Requirements'!$B$12="Yes",S53&lt;&gt;"Yes"),"AI ongoing, ","")&amp;IF(AND('Your Requirements'!$B$13="Yes",T53&lt;&gt;"Yes"),"AI completed work, ","")&amp;IF(AND('Your Requirements'!$B$14="Yes",U53&lt;&gt;"Yes"),"Waiver of subrogation, ","")&amp;IF(AND('Your Requirements'!$B$15="Yes",V53&lt;&gt;"Yes"),"Primary and non-contributory, ","")&amp;IF(AND('Your Requirements'!$B$16="Yes",D53&lt;&gt;"Yes"),"W-9, ",""),LEN(IF(I53="","GL dates, ","")&amp;IF(P53="","Workers’ comp status, ","")&amp;IF(AND(P53&lt;&gt;"None",P53&lt;&gt;"",Q53=""),"Workers’ comp dates, ","")&amp;IF(AND('Your Requirements'!$B$12="Yes",S53&lt;&gt;"Yes"),"AI ongoing, ","")&amp;IF(AND('Your Requirements'!$B$13="Yes",T53&lt;&gt;"Yes"),"AI completed work, ","")&amp;IF(AND('Your Requirements'!$B$14="Yes",U53&lt;&gt;"Yes"),"Waiver of subrogation, ","")&amp;IF(AND('Your Requirements'!$B$15="Yes",V53&lt;&gt;"Yes"),"Primary and non-contributory, ","")&amp;IF(AND('Your Requirements'!$B$16="Yes",D53&lt;&gt;"Yes"),"W-9, ",""))-2)))</f>
        <v/>
      </c>
      <c r="AD53" s="35" t="str">
        <f aca="false">IF($A53="","",IF(OR(P53="None",AND(ISNUMBER(Z53),Z53&lt;0)),"Hold",IF(AB53&lt;&gt;"OK","Fix limits",IF(AC53&lt;&gt;"OK","Chase paperwork",IF(AND(ISNUMBER(Z53),Z53&lt;='Your Requirements'!$B$6),"Renew soon","Clear")))))</f>
        <v/>
      </c>
      <c r="AE53" s="36"/>
    </row>
    <row r="54" customFormat="false" ht="15" hidden="false" customHeight="false" outlineLevel="0" collapsed="false">
      <c r="A54" s="29"/>
      <c r="B54" s="29"/>
      <c r="C54" s="29"/>
      <c r="D54" s="29"/>
      <c r="E54" s="29"/>
      <c r="F54" s="30"/>
      <c r="G54" s="29"/>
      <c r="H54" s="29"/>
      <c r="I54" s="30"/>
      <c r="J54" s="31"/>
      <c r="K54" s="31"/>
      <c r="L54" s="30"/>
      <c r="M54" s="31"/>
      <c r="N54" s="30"/>
      <c r="O54" s="31"/>
      <c r="P54" s="29"/>
      <c r="Q54" s="30"/>
      <c r="R54" s="31"/>
      <c r="S54" s="29"/>
      <c r="T54" s="29"/>
      <c r="U54" s="29"/>
      <c r="V54" s="29"/>
      <c r="W54" s="30"/>
      <c r="X54" s="30"/>
      <c r="Y54" s="32" t="str">
        <f aca="false">IF($A54="","",IF(COUNT(F54,I54,L54,N54,Q54)=0,"",MIN(F54,I54,L54,N54,Q54)))</f>
        <v/>
      </c>
      <c r="Z54" s="33" t="str">
        <f aca="false">IF(OR($A54="",Y54=""),"",Y54-'Your Requirements'!$B$17)</f>
        <v/>
      </c>
      <c r="AA54" s="34" t="str">
        <f aca="false">IF($A54="","",IF(Y54="","No dates entered",IF(Z54&lt;0,IF(Y54=I54,"GL",IF(Y54=Q54,IF(P54="Exempt","Workers’ comp exemption","Workers’ comp"),IF(Y54=F54,"License",IF(Y54=L54,"Auto","Umbrella"))))&amp;" expired "&amp;-Z54&amp;" days ago",IF(Z54&lt;='Your Requirements'!$B$6,IF(Y54=I54,"GL",IF(Y54=Q54,IF(P54="Exempt","Workers’ comp exemption","Workers’ comp"),IF(Y54=F54,"License",IF(Y54=L54,"Auto","Umbrella"))))&amp;" expires in "&amp;Z54&amp;" days","OK"))))</f>
        <v/>
      </c>
      <c r="AB54" s="34" t="str">
        <f aca="false">IF($A54="","",IF(IF(AND('Your Requirements'!$B$7&gt;0,N(J54)&lt;'Your Requirements'!$B$7),"GL occurrence, ","")&amp;IF(AND('Your Requirements'!$B$8&gt;0,N(K54)&lt;'Your Requirements'!$B$8),"GL aggregate, ","")&amp;IF(AND('Your Requirements'!$B$9&gt;0,N(M54)&lt;'Your Requirements'!$B$9),"Auto, ","")&amp;IF(AND('Your Requirements'!$B$10&gt;0,N(O54)&lt;'Your Requirements'!$B$10),"Umbrella, ","")&amp;IF(AND('Your Requirements'!$B$11&gt;0,P54="Policy",N(R54)&lt;'Your Requirements'!$B$11),"Employer’s liability, ","")="","OK","Below your minimum: "&amp;LEFT(IF(AND('Your Requirements'!$B$7&gt;0,N(J54)&lt;'Your Requirements'!$B$7),"GL occurrence, ","")&amp;IF(AND('Your Requirements'!$B$8&gt;0,N(K54)&lt;'Your Requirements'!$B$8),"GL aggregate, ","")&amp;IF(AND('Your Requirements'!$B$9&gt;0,N(M54)&lt;'Your Requirements'!$B$9),"Auto, ","")&amp;IF(AND('Your Requirements'!$B$10&gt;0,N(O54)&lt;'Your Requirements'!$B$10),"Umbrella, ","")&amp;IF(AND('Your Requirements'!$B$11&gt;0,P54="Policy",N(R54)&lt;'Your Requirements'!$B$11),"Employer’s liability, ",""),LEN(IF(AND('Your Requirements'!$B$7&gt;0,N(J54)&lt;'Your Requirements'!$B$7),"GL occurrence, ","")&amp;IF(AND('Your Requirements'!$B$8&gt;0,N(K54)&lt;'Your Requirements'!$B$8),"GL aggregate, ","")&amp;IF(AND('Your Requirements'!$B$9&gt;0,N(M54)&lt;'Your Requirements'!$B$9),"Auto, ","")&amp;IF(AND('Your Requirements'!$B$10&gt;0,N(O54)&lt;'Your Requirements'!$B$10),"Umbrella, ","")&amp;IF(AND('Your Requirements'!$B$11&gt;0,P54="Policy",N(R54)&lt;'Your Requirements'!$B$11),"Employer’s liability, ",""))-2)))</f>
        <v/>
      </c>
      <c r="AC54" s="34" t="str">
        <f aca="false">IF($A54="","",IF(IF(I54="","GL dates, ","")&amp;IF(P54="","Workers’ comp status, ","")&amp;IF(AND(P54&lt;&gt;"None",P54&lt;&gt;"",Q54=""),"Workers’ comp dates, ","")&amp;IF(AND('Your Requirements'!$B$12="Yes",S54&lt;&gt;"Yes"),"AI ongoing, ","")&amp;IF(AND('Your Requirements'!$B$13="Yes",T54&lt;&gt;"Yes"),"AI completed work, ","")&amp;IF(AND('Your Requirements'!$B$14="Yes",U54&lt;&gt;"Yes"),"Waiver of subrogation, ","")&amp;IF(AND('Your Requirements'!$B$15="Yes",V54&lt;&gt;"Yes"),"Primary and non-contributory, ","")&amp;IF(AND('Your Requirements'!$B$16="Yes",D54&lt;&gt;"Yes"),"W-9, ","")="","OK","Missing: "&amp;LEFT(IF(I54="","GL dates, ","")&amp;IF(P54="","Workers’ comp status, ","")&amp;IF(AND(P54&lt;&gt;"None",P54&lt;&gt;"",Q54=""),"Workers’ comp dates, ","")&amp;IF(AND('Your Requirements'!$B$12="Yes",S54&lt;&gt;"Yes"),"AI ongoing, ","")&amp;IF(AND('Your Requirements'!$B$13="Yes",T54&lt;&gt;"Yes"),"AI completed work, ","")&amp;IF(AND('Your Requirements'!$B$14="Yes",U54&lt;&gt;"Yes"),"Waiver of subrogation, ","")&amp;IF(AND('Your Requirements'!$B$15="Yes",V54&lt;&gt;"Yes"),"Primary and non-contributory, ","")&amp;IF(AND('Your Requirements'!$B$16="Yes",D54&lt;&gt;"Yes"),"W-9, ",""),LEN(IF(I54="","GL dates, ","")&amp;IF(P54="","Workers’ comp status, ","")&amp;IF(AND(P54&lt;&gt;"None",P54&lt;&gt;"",Q54=""),"Workers’ comp dates, ","")&amp;IF(AND('Your Requirements'!$B$12="Yes",S54&lt;&gt;"Yes"),"AI ongoing, ","")&amp;IF(AND('Your Requirements'!$B$13="Yes",T54&lt;&gt;"Yes"),"AI completed work, ","")&amp;IF(AND('Your Requirements'!$B$14="Yes",U54&lt;&gt;"Yes"),"Waiver of subrogation, ","")&amp;IF(AND('Your Requirements'!$B$15="Yes",V54&lt;&gt;"Yes"),"Primary and non-contributory, ","")&amp;IF(AND('Your Requirements'!$B$16="Yes",D54&lt;&gt;"Yes"),"W-9, ",""))-2)))</f>
        <v/>
      </c>
      <c r="AD54" s="35" t="str">
        <f aca="false">IF($A54="","",IF(OR(P54="None",AND(ISNUMBER(Z54),Z54&lt;0)),"Hold",IF(AB54&lt;&gt;"OK","Fix limits",IF(AC54&lt;&gt;"OK","Chase paperwork",IF(AND(ISNUMBER(Z54),Z54&lt;='Your Requirements'!$B$6),"Renew soon","Clear")))))</f>
        <v/>
      </c>
      <c r="AE54" s="36"/>
    </row>
    <row r="55" customFormat="false" ht="15" hidden="false" customHeight="false" outlineLevel="0" collapsed="false">
      <c r="A55" s="29"/>
      <c r="B55" s="29"/>
      <c r="C55" s="29"/>
      <c r="D55" s="29"/>
      <c r="E55" s="29"/>
      <c r="F55" s="30"/>
      <c r="G55" s="29"/>
      <c r="H55" s="29"/>
      <c r="I55" s="30"/>
      <c r="J55" s="31"/>
      <c r="K55" s="31"/>
      <c r="L55" s="30"/>
      <c r="M55" s="31"/>
      <c r="N55" s="30"/>
      <c r="O55" s="31"/>
      <c r="P55" s="29"/>
      <c r="Q55" s="30"/>
      <c r="R55" s="31"/>
      <c r="S55" s="29"/>
      <c r="T55" s="29"/>
      <c r="U55" s="29"/>
      <c r="V55" s="29"/>
      <c r="W55" s="30"/>
      <c r="X55" s="30"/>
      <c r="Y55" s="32" t="str">
        <f aca="false">IF($A55="","",IF(COUNT(F55,I55,L55,N55,Q55)=0,"",MIN(F55,I55,L55,N55,Q55)))</f>
        <v/>
      </c>
      <c r="Z55" s="33" t="str">
        <f aca="false">IF(OR($A55="",Y55=""),"",Y55-'Your Requirements'!$B$17)</f>
        <v/>
      </c>
      <c r="AA55" s="34" t="str">
        <f aca="false">IF($A55="","",IF(Y55="","No dates entered",IF(Z55&lt;0,IF(Y55=I55,"GL",IF(Y55=Q55,IF(P55="Exempt","Workers’ comp exemption","Workers’ comp"),IF(Y55=F55,"License",IF(Y55=L55,"Auto","Umbrella"))))&amp;" expired "&amp;-Z55&amp;" days ago",IF(Z55&lt;='Your Requirements'!$B$6,IF(Y55=I55,"GL",IF(Y55=Q55,IF(P55="Exempt","Workers’ comp exemption","Workers’ comp"),IF(Y55=F55,"License",IF(Y55=L55,"Auto","Umbrella"))))&amp;" expires in "&amp;Z55&amp;" days","OK"))))</f>
        <v/>
      </c>
      <c r="AB55" s="34" t="str">
        <f aca="false">IF($A55="","",IF(IF(AND('Your Requirements'!$B$7&gt;0,N(J55)&lt;'Your Requirements'!$B$7),"GL occurrence, ","")&amp;IF(AND('Your Requirements'!$B$8&gt;0,N(K55)&lt;'Your Requirements'!$B$8),"GL aggregate, ","")&amp;IF(AND('Your Requirements'!$B$9&gt;0,N(M55)&lt;'Your Requirements'!$B$9),"Auto, ","")&amp;IF(AND('Your Requirements'!$B$10&gt;0,N(O55)&lt;'Your Requirements'!$B$10),"Umbrella, ","")&amp;IF(AND('Your Requirements'!$B$11&gt;0,P55="Policy",N(R55)&lt;'Your Requirements'!$B$11),"Employer’s liability, ","")="","OK","Below your minimum: "&amp;LEFT(IF(AND('Your Requirements'!$B$7&gt;0,N(J55)&lt;'Your Requirements'!$B$7),"GL occurrence, ","")&amp;IF(AND('Your Requirements'!$B$8&gt;0,N(K55)&lt;'Your Requirements'!$B$8),"GL aggregate, ","")&amp;IF(AND('Your Requirements'!$B$9&gt;0,N(M55)&lt;'Your Requirements'!$B$9),"Auto, ","")&amp;IF(AND('Your Requirements'!$B$10&gt;0,N(O55)&lt;'Your Requirements'!$B$10),"Umbrella, ","")&amp;IF(AND('Your Requirements'!$B$11&gt;0,P55="Policy",N(R55)&lt;'Your Requirements'!$B$11),"Employer’s liability, ",""),LEN(IF(AND('Your Requirements'!$B$7&gt;0,N(J55)&lt;'Your Requirements'!$B$7),"GL occurrence, ","")&amp;IF(AND('Your Requirements'!$B$8&gt;0,N(K55)&lt;'Your Requirements'!$B$8),"GL aggregate, ","")&amp;IF(AND('Your Requirements'!$B$9&gt;0,N(M55)&lt;'Your Requirements'!$B$9),"Auto, ","")&amp;IF(AND('Your Requirements'!$B$10&gt;0,N(O55)&lt;'Your Requirements'!$B$10),"Umbrella, ","")&amp;IF(AND('Your Requirements'!$B$11&gt;0,P55="Policy",N(R55)&lt;'Your Requirements'!$B$11),"Employer’s liability, ",""))-2)))</f>
        <v/>
      </c>
      <c r="AC55" s="34" t="str">
        <f aca="false">IF($A55="","",IF(IF(I55="","GL dates, ","")&amp;IF(P55="","Workers’ comp status, ","")&amp;IF(AND(P55&lt;&gt;"None",P55&lt;&gt;"",Q55=""),"Workers’ comp dates, ","")&amp;IF(AND('Your Requirements'!$B$12="Yes",S55&lt;&gt;"Yes"),"AI ongoing, ","")&amp;IF(AND('Your Requirements'!$B$13="Yes",T55&lt;&gt;"Yes"),"AI completed work, ","")&amp;IF(AND('Your Requirements'!$B$14="Yes",U55&lt;&gt;"Yes"),"Waiver of subrogation, ","")&amp;IF(AND('Your Requirements'!$B$15="Yes",V55&lt;&gt;"Yes"),"Primary and non-contributory, ","")&amp;IF(AND('Your Requirements'!$B$16="Yes",D55&lt;&gt;"Yes"),"W-9, ","")="","OK","Missing: "&amp;LEFT(IF(I55="","GL dates, ","")&amp;IF(P55="","Workers’ comp status, ","")&amp;IF(AND(P55&lt;&gt;"None",P55&lt;&gt;"",Q55=""),"Workers’ comp dates, ","")&amp;IF(AND('Your Requirements'!$B$12="Yes",S55&lt;&gt;"Yes"),"AI ongoing, ","")&amp;IF(AND('Your Requirements'!$B$13="Yes",T55&lt;&gt;"Yes"),"AI completed work, ","")&amp;IF(AND('Your Requirements'!$B$14="Yes",U55&lt;&gt;"Yes"),"Waiver of subrogation, ","")&amp;IF(AND('Your Requirements'!$B$15="Yes",V55&lt;&gt;"Yes"),"Primary and non-contributory, ","")&amp;IF(AND('Your Requirements'!$B$16="Yes",D55&lt;&gt;"Yes"),"W-9, ",""),LEN(IF(I55="","GL dates, ","")&amp;IF(P55="","Workers’ comp status, ","")&amp;IF(AND(P55&lt;&gt;"None",P55&lt;&gt;"",Q55=""),"Workers’ comp dates, ","")&amp;IF(AND('Your Requirements'!$B$12="Yes",S55&lt;&gt;"Yes"),"AI ongoing, ","")&amp;IF(AND('Your Requirements'!$B$13="Yes",T55&lt;&gt;"Yes"),"AI completed work, ","")&amp;IF(AND('Your Requirements'!$B$14="Yes",U55&lt;&gt;"Yes"),"Waiver of subrogation, ","")&amp;IF(AND('Your Requirements'!$B$15="Yes",V55&lt;&gt;"Yes"),"Primary and non-contributory, ","")&amp;IF(AND('Your Requirements'!$B$16="Yes",D55&lt;&gt;"Yes"),"W-9, ",""))-2)))</f>
        <v/>
      </c>
      <c r="AD55" s="35" t="str">
        <f aca="false">IF($A55="","",IF(OR(P55="None",AND(ISNUMBER(Z55),Z55&lt;0)),"Hold",IF(AB55&lt;&gt;"OK","Fix limits",IF(AC55&lt;&gt;"OK","Chase paperwork",IF(AND(ISNUMBER(Z55),Z55&lt;='Your Requirements'!$B$6),"Renew soon","Clear")))))</f>
        <v/>
      </c>
      <c r="AE55" s="36"/>
    </row>
    <row r="56" customFormat="false" ht="15" hidden="false" customHeight="false" outlineLevel="0" collapsed="false">
      <c r="A56" s="29"/>
      <c r="B56" s="29"/>
      <c r="C56" s="29"/>
      <c r="D56" s="29"/>
      <c r="E56" s="29"/>
      <c r="F56" s="30"/>
      <c r="G56" s="29"/>
      <c r="H56" s="29"/>
      <c r="I56" s="30"/>
      <c r="J56" s="31"/>
      <c r="K56" s="31"/>
      <c r="L56" s="30"/>
      <c r="M56" s="31"/>
      <c r="N56" s="30"/>
      <c r="O56" s="31"/>
      <c r="P56" s="29"/>
      <c r="Q56" s="30"/>
      <c r="R56" s="31"/>
      <c r="S56" s="29"/>
      <c r="T56" s="29"/>
      <c r="U56" s="29"/>
      <c r="V56" s="29"/>
      <c r="W56" s="30"/>
      <c r="X56" s="30"/>
      <c r="Y56" s="32" t="str">
        <f aca="false">IF($A56="","",IF(COUNT(F56,I56,L56,N56,Q56)=0,"",MIN(F56,I56,L56,N56,Q56)))</f>
        <v/>
      </c>
      <c r="Z56" s="33" t="str">
        <f aca="false">IF(OR($A56="",Y56=""),"",Y56-'Your Requirements'!$B$17)</f>
        <v/>
      </c>
      <c r="AA56" s="34" t="str">
        <f aca="false">IF($A56="","",IF(Y56="","No dates entered",IF(Z56&lt;0,IF(Y56=I56,"GL",IF(Y56=Q56,IF(P56="Exempt","Workers’ comp exemption","Workers’ comp"),IF(Y56=F56,"License",IF(Y56=L56,"Auto","Umbrella"))))&amp;" expired "&amp;-Z56&amp;" days ago",IF(Z56&lt;='Your Requirements'!$B$6,IF(Y56=I56,"GL",IF(Y56=Q56,IF(P56="Exempt","Workers’ comp exemption","Workers’ comp"),IF(Y56=F56,"License",IF(Y56=L56,"Auto","Umbrella"))))&amp;" expires in "&amp;Z56&amp;" days","OK"))))</f>
        <v/>
      </c>
      <c r="AB56" s="34" t="str">
        <f aca="false">IF($A56="","",IF(IF(AND('Your Requirements'!$B$7&gt;0,N(J56)&lt;'Your Requirements'!$B$7),"GL occurrence, ","")&amp;IF(AND('Your Requirements'!$B$8&gt;0,N(K56)&lt;'Your Requirements'!$B$8),"GL aggregate, ","")&amp;IF(AND('Your Requirements'!$B$9&gt;0,N(M56)&lt;'Your Requirements'!$B$9),"Auto, ","")&amp;IF(AND('Your Requirements'!$B$10&gt;0,N(O56)&lt;'Your Requirements'!$B$10),"Umbrella, ","")&amp;IF(AND('Your Requirements'!$B$11&gt;0,P56="Policy",N(R56)&lt;'Your Requirements'!$B$11),"Employer’s liability, ","")="","OK","Below your minimum: "&amp;LEFT(IF(AND('Your Requirements'!$B$7&gt;0,N(J56)&lt;'Your Requirements'!$B$7),"GL occurrence, ","")&amp;IF(AND('Your Requirements'!$B$8&gt;0,N(K56)&lt;'Your Requirements'!$B$8),"GL aggregate, ","")&amp;IF(AND('Your Requirements'!$B$9&gt;0,N(M56)&lt;'Your Requirements'!$B$9),"Auto, ","")&amp;IF(AND('Your Requirements'!$B$10&gt;0,N(O56)&lt;'Your Requirements'!$B$10),"Umbrella, ","")&amp;IF(AND('Your Requirements'!$B$11&gt;0,P56="Policy",N(R56)&lt;'Your Requirements'!$B$11),"Employer’s liability, ",""),LEN(IF(AND('Your Requirements'!$B$7&gt;0,N(J56)&lt;'Your Requirements'!$B$7),"GL occurrence, ","")&amp;IF(AND('Your Requirements'!$B$8&gt;0,N(K56)&lt;'Your Requirements'!$B$8),"GL aggregate, ","")&amp;IF(AND('Your Requirements'!$B$9&gt;0,N(M56)&lt;'Your Requirements'!$B$9),"Auto, ","")&amp;IF(AND('Your Requirements'!$B$10&gt;0,N(O56)&lt;'Your Requirements'!$B$10),"Umbrella, ","")&amp;IF(AND('Your Requirements'!$B$11&gt;0,P56="Policy",N(R56)&lt;'Your Requirements'!$B$11),"Employer’s liability, ",""))-2)))</f>
        <v/>
      </c>
      <c r="AC56" s="34" t="str">
        <f aca="false">IF($A56="","",IF(IF(I56="","GL dates, ","")&amp;IF(P56="","Workers’ comp status, ","")&amp;IF(AND(P56&lt;&gt;"None",P56&lt;&gt;"",Q56=""),"Workers’ comp dates, ","")&amp;IF(AND('Your Requirements'!$B$12="Yes",S56&lt;&gt;"Yes"),"AI ongoing, ","")&amp;IF(AND('Your Requirements'!$B$13="Yes",T56&lt;&gt;"Yes"),"AI completed work, ","")&amp;IF(AND('Your Requirements'!$B$14="Yes",U56&lt;&gt;"Yes"),"Waiver of subrogation, ","")&amp;IF(AND('Your Requirements'!$B$15="Yes",V56&lt;&gt;"Yes"),"Primary and non-contributory, ","")&amp;IF(AND('Your Requirements'!$B$16="Yes",D56&lt;&gt;"Yes"),"W-9, ","")="","OK","Missing: "&amp;LEFT(IF(I56="","GL dates, ","")&amp;IF(P56="","Workers’ comp status, ","")&amp;IF(AND(P56&lt;&gt;"None",P56&lt;&gt;"",Q56=""),"Workers’ comp dates, ","")&amp;IF(AND('Your Requirements'!$B$12="Yes",S56&lt;&gt;"Yes"),"AI ongoing, ","")&amp;IF(AND('Your Requirements'!$B$13="Yes",T56&lt;&gt;"Yes"),"AI completed work, ","")&amp;IF(AND('Your Requirements'!$B$14="Yes",U56&lt;&gt;"Yes"),"Waiver of subrogation, ","")&amp;IF(AND('Your Requirements'!$B$15="Yes",V56&lt;&gt;"Yes"),"Primary and non-contributory, ","")&amp;IF(AND('Your Requirements'!$B$16="Yes",D56&lt;&gt;"Yes"),"W-9, ",""),LEN(IF(I56="","GL dates, ","")&amp;IF(P56="","Workers’ comp status, ","")&amp;IF(AND(P56&lt;&gt;"None",P56&lt;&gt;"",Q56=""),"Workers’ comp dates, ","")&amp;IF(AND('Your Requirements'!$B$12="Yes",S56&lt;&gt;"Yes"),"AI ongoing, ","")&amp;IF(AND('Your Requirements'!$B$13="Yes",T56&lt;&gt;"Yes"),"AI completed work, ","")&amp;IF(AND('Your Requirements'!$B$14="Yes",U56&lt;&gt;"Yes"),"Waiver of subrogation, ","")&amp;IF(AND('Your Requirements'!$B$15="Yes",V56&lt;&gt;"Yes"),"Primary and non-contributory, ","")&amp;IF(AND('Your Requirements'!$B$16="Yes",D56&lt;&gt;"Yes"),"W-9, ",""))-2)))</f>
        <v/>
      </c>
      <c r="AD56" s="35" t="str">
        <f aca="false">IF($A56="","",IF(OR(P56="None",AND(ISNUMBER(Z56),Z56&lt;0)),"Hold",IF(AB56&lt;&gt;"OK","Fix limits",IF(AC56&lt;&gt;"OK","Chase paperwork",IF(AND(ISNUMBER(Z56),Z56&lt;='Your Requirements'!$B$6),"Renew soon","Clear")))))</f>
        <v/>
      </c>
      <c r="AE56" s="36"/>
    </row>
    <row r="57" customFormat="false" ht="15" hidden="false" customHeight="false" outlineLevel="0" collapsed="false">
      <c r="A57" s="29"/>
      <c r="B57" s="29"/>
      <c r="C57" s="29"/>
      <c r="D57" s="29"/>
      <c r="E57" s="29"/>
      <c r="F57" s="30"/>
      <c r="G57" s="29"/>
      <c r="H57" s="29"/>
      <c r="I57" s="30"/>
      <c r="J57" s="31"/>
      <c r="K57" s="31"/>
      <c r="L57" s="30"/>
      <c r="M57" s="31"/>
      <c r="N57" s="30"/>
      <c r="O57" s="31"/>
      <c r="P57" s="29"/>
      <c r="Q57" s="30"/>
      <c r="R57" s="31"/>
      <c r="S57" s="29"/>
      <c r="T57" s="29"/>
      <c r="U57" s="29"/>
      <c r="V57" s="29"/>
      <c r="W57" s="30"/>
      <c r="X57" s="30"/>
      <c r="Y57" s="32" t="str">
        <f aca="false">IF($A57="","",IF(COUNT(F57,I57,L57,N57,Q57)=0,"",MIN(F57,I57,L57,N57,Q57)))</f>
        <v/>
      </c>
      <c r="Z57" s="33" t="str">
        <f aca="false">IF(OR($A57="",Y57=""),"",Y57-'Your Requirements'!$B$17)</f>
        <v/>
      </c>
      <c r="AA57" s="34" t="str">
        <f aca="false">IF($A57="","",IF(Y57="","No dates entered",IF(Z57&lt;0,IF(Y57=I57,"GL",IF(Y57=Q57,IF(P57="Exempt","Workers’ comp exemption","Workers’ comp"),IF(Y57=F57,"License",IF(Y57=L57,"Auto","Umbrella"))))&amp;" expired "&amp;-Z57&amp;" days ago",IF(Z57&lt;='Your Requirements'!$B$6,IF(Y57=I57,"GL",IF(Y57=Q57,IF(P57="Exempt","Workers’ comp exemption","Workers’ comp"),IF(Y57=F57,"License",IF(Y57=L57,"Auto","Umbrella"))))&amp;" expires in "&amp;Z57&amp;" days","OK"))))</f>
        <v/>
      </c>
      <c r="AB57" s="34" t="str">
        <f aca="false">IF($A57="","",IF(IF(AND('Your Requirements'!$B$7&gt;0,N(J57)&lt;'Your Requirements'!$B$7),"GL occurrence, ","")&amp;IF(AND('Your Requirements'!$B$8&gt;0,N(K57)&lt;'Your Requirements'!$B$8),"GL aggregate, ","")&amp;IF(AND('Your Requirements'!$B$9&gt;0,N(M57)&lt;'Your Requirements'!$B$9),"Auto, ","")&amp;IF(AND('Your Requirements'!$B$10&gt;0,N(O57)&lt;'Your Requirements'!$B$10),"Umbrella, ","")&amp;IF(AND('Your Requirements'!$B$11&gt;0,P57="Policy",N(R57)&lt;'Your Requirements'!$B$11),"Employer’s liability, ","")="","OK","Below your minimum: "&amp;LEFT(IF(AND('Your Requirements'!$B$7&gt;0,N(J57)&lt;'Your Requirements'!$B$7),"GL occurrence, ","")&amp;IF(AND('Your Requirements'!$B$8&gt;0,N(K57)&lt;'Your Requirements'!$B$8),"GL aggregate, ","")&amp;IF(AND('Your Requirements'!$B$9&gt;0,N(M57)&lt;'Your Requirements'!$B$9),"Auto, ","")&amp;IF(AND('Your Requirements'!$B$10&gt;0,N(O57)&lt;'Your Requirements'!$B$10),"Umbrella, ","")&amp;IF(AND('Your Requirements'!$B$11&gt;0,P57="Policy",N(R57)&lt;'Your Requirements'!$B$11),"Employer’s liability, ",""),LEN(IF(AND('Your Requirements'!$B$7&gt;0,N(J57)&lt;'Your Requirements'!$B$7),"GL occurrence, ","")&amp;IF(AND('Your Requirements'!$B$8&gt;0,N(K57)&lt;'Your Requirements'!$B$8),"GL aggregate, ","")&amp;IF(AND('Your Requirements'!$B$9&gt;0,N(M57)&lt;'Your Requirements'!$B$9),"Auto, ","")&amp;IF(AND('Your Requirements'!$B$10&gt;0,N(O57)&lt;'Your Requirements'!$B$10),"Umbrella, ","")&amp;IF(AND('Your Requirements'!$B$11&gt;0,P57="Policy",N(R57)&lt;'Your Requirements'!$B$11),"Employer’s liability, ",""))-2)))</f>
        <v/>
      </c>
      <c r="AC57" s="34" t="str">
        <f aca="false">IF($A57="","",IF(IF(I57="","GL dates, ","")&amp;IF(P57="","Workers’ comp status, ","")&amp;IF(AND(P57&lt;&gt;"None",P57&lt;&gt;"",Q57=""),"Workers’ comp dates, ","")&amp;IF(AND('Your Requirements'!$B$12="Yes",S57&lt;&gt;"Yes"),"AI ongoing, ","")&amp;IF(AND('Your Requirements'!$B$13="Yes",T57&lt;&gt;"Yes"),"AI completed work, ","")&amp;IF(AND('Your Requirements'!$B$14="Yes",U57&lt;&gt;"Yes"),"Waiver of subrogation, ","")&amp;IF(AND('Your Requirements'!$B$15="Yes",V57&lt;&gt;"Yes"),"Primary and non-contributory, ","")&amp;IF(AND('Your Requirements'!$B$16="Yes",D57&lt;&gt;"Yes"),"W-9, ","")="","OK","Missing: "&amp;LEFT(IF(I57="","GL dates, ","")&amp;IF(P57="","Workers’ comp status, ","")&amp;IF(AND(P57&lt;&gt;"None",P57&lt;&gt;"",Q57=""),"Workers’ comp dates, ","")&amp;IF(AND('Your Requirements'!$B$12="Yes",S57&lt;&gt;"Yes"),"AI ongoing, ","")&amp;IF(AND('Your Requirements'!$B$13="Yes",T57&lt;&gt;"Yes"),"AI completed work, ","")&amp;IF(AND('Your Requirements'!$B$14="Yes",U57&lt;&gt;"Yes"),"Waiver of subrogation, ","")&amp;IF(AND('Your Requirements'!$B$15="Yes",V57&lt;&gt;"Yes"),"Primary and non-contributory, ","")&amp;IF(AND('Your Requirements'!$B$16="Yes",D57&lt;&gt;"Yes"),"W-9, ",""),LEN(IF(I57="","GL dates, ","")&amp;IF(P57="","Workers’ comp status, ","")&amp;IF(AND(P57&lt;&gt;"None",P57&lt;&gt;"",Q57=""),"Workers’ comp dates, ","")&amp;IF(AND('Your Requirements'!$B$12="Yes",S57&lt;&gt;"Yes"),"AI ongoing, ","")&amp;IF(AND('Your Requirements'!$B$13="Yes",T57&lt;&gt;"Yes"),"AI completed work, ","")&amp;IF(AND('Your Requirements'!$B$14="Yes",U57&lt;&gt;"Yes"),"Waiver of subrogation, ","")&amp;IF(AND('Your Requirements'!$B$15="Yes",V57&lt;&gt;"Yes"),"Primary and non-contributory, ","")&amp;IF(AND('Your Requirements'!$B$16="Yes",D57&lt;&gt;"Yes"),"W-9, ",""))-2)))</f>
        <v/>
      </c>
      <c r="AD57" s="35" t="str">
        <f aca="false">IF($A57="","",IF(OR(P57="None",AND(ISNUMBER(Z57),Z57&lt;0)),"Hold",IF(AB57&lt;&gt;"OK","Fix limits",IF(AC57&lt;&gt;"OK","Chase paperwork",IF(AND(ISNUMBER(Z57),Z57&lt;='Your Requirements'!$B$6),"Renew soon","Clear")))))</f>
        <v/>
      </c>
      <c r="AE57" s="36"/>
    </row>
    <row r="58" customFormat="false" ht="15" hidden="false" customHeight="false" outlineLevel="0" collapsed="false">
      <c r="A58" s="29"/>
      <c r="B58" s="29"/>
      <c r="C58" s="29"/>
      <c r="D58" s="29"/>
      <c r="E58" s="29"/>
      <c r="F58" s="30"/>
      <c r="G58" s="29"/>
      <c r="H58" s="29"/>
      <c r="I58" s="30"/>
      <c r="J58" s="31"/>
      <c r="K58" s="31"/>
      <c r="L58" s="30"/>
      <c r="M58" s="31"/>
      <c r="N58" s="30"/>
      <c r="O58" s="31"/>
      <c r="P58" s="29"/>
      <c r="Q58" s="30"/>
      <c r="R58" s="31"/>
      <c r="S58" s="29"/>
      <c r="T58" s="29"/>
      <c r="U58" s="29"/>
      <c r="V58" s="29"/>
      <c r="W58" s="30"/>
      <c r="X58" s="30"/>
      <c r="Y58" s="32" t="str">
        <f aca="false">IF($A58="","",IF(COUNT(F58,I58,L58,N58,Q58)=0,"",MIN(F58,I58,L58,N58,Q58)))</f>
        <v/>
      </c>
      <c r="Z58" s="33" t="str">
        <f aca="false">IF(OR($A58="",Y58=""),"",Y58-'Your Requirements'!$B$17)</f>
        <v/>
      </c>
      <c r="AA58" s="34" t="str">
        <f aca="false">IF($A58="","",IF(Y58="","No dates entered",IF(Z58&lt;0,IF(Y58=I58,"GL",IF(Y58=Q58,IF(P58="Exempt","Workers’ comp exemption","Workers’ comp"),IF(Y58=F58,"License",IF(Y58=L58,"Auto","Umbrella"))))&amp;" expired "&amp;-Z58&amp;" days ago",IF(Z58&lt;='Your Requirements'!$B$6,IF(Y58=I58,"GL",IF(Y58=Q58,IF(P58="Exempt","Workers’ comp exemption","Workers’ comp"),IF(Y58=F58,"License",IF(Y58=L58,"Auto","Umbrella"))))&amp;" expires in "&amp;Z58&amp;" days","OK"))))</f>
        <v/>
      </c>
      <c r="AB58" s="34" t="str">
        <f aca="false">IF($A58="","",IF(IF(AND('Your Requirements'!$B$7&gt;0,N(J58)&lt;'Your Requirements'!$B$7),"GL occurrence, ","")&amp;IF(AND('Your Requirements'!$B$8&gt;0,N(K58)&lt;'Your Requirements'!$B$8),"GL aggregate, ","")&amp;IF(AND('Your Requirements'!$B$9&gt;0,N(M58)&lt;'Your Requirements'!$B$9),"Auto, ","")&amp;IF(AND('Your Requirements'!$B$10&gt;0,N(O58)&lt;'Your Requirements'!$B$10),"Umbrella, ","")&amp;IF(AND('Your Requirements'!$B$11&gt;0,P58="Policy",N(R58)&lt;'Your Requirements'!$B$11),"Employer’s liability, ","")="","OK","Below your minimum: "&amp;LEFT(IF(AND('Your Requirements'!$B$7&gt;0,N(J58)&lt;'Your Requirements'!$B$7),"GL occurrence, ","")&amp;IF(AND('Your Requirements'!$B$8&gt;0,N(K58)&lt;'Your Requirements'!$B$8),"GL aggregate, ","")&amp;IF(AND('Your Requirements'!$B$9&gt;0,N(M58)&lt;'Your Requirements'!$B$9),"Auto, ","")&amp;IF(AND('Your Requirements'!$B$10&gt;0,N(O58)&lt;'Your Requirements'!$B$10),"Umbrella, ","")&amp;IF(AND('Your Requirements'!$B$11&gt;0,P58="Policy",N(R58)&lt;'Your Requirements'!$B$11),"Employer’s liability, ",""),LEN(IF(AND('Your Requirements'!$B$7&gt;0,N(J58)&lt;'Your Requirements'!$B$7),"GL occurrence, ","")&amp;IF(AND('Your Requirements'!$B$8&gt;0,N(K58)&lt;'Your Requirements'!$B$8),"GL aggregate, ","")&amp;IF(AND('Your Requirements'!$B$9&gt;0,N(M58)&lt;'Your Requirements'!$B$9),"Auto, ","")&amp;IF(AND('Your Requirements'!$B$10&gt;0,N(O58)&lt;'Your Requirements'!$B$10),"Umbrella, ","")&amp;IF(AND('Your Requirements'!$B$11&gt;0,P58="Policy",N(R58)&lt;'Your Requirements'!$B$11),"Employer’s liability, ",""))-2)))</f>
        <v/>
      </c>
      <c r="AC58" s="34" t="str">
        <f aca="false">IF($A58="","",IF(IF(I58="","GL dates, ","")&amp;IF(P58="","Workers’ comp status, ","")&amp;IF(AND(P58&lt;&gt;"None",P58&lt;&gt;"",Q58=""),"Workers’ comp dates, ","")&amp;IF(AND('Your Requirements'!$B$12="Yes",S58&lt;&gt;"Yes"),"AI ongoing, ","")&amp;IF(AND('Your Requirements'!$B$13="Yes",T58&lt;&gt;"Yes"),"AI completed work, ","")&amp;IF(AND('Your Requirements'!$B$14="Yes",U58&lt;&gt;"Yes"),"Waiver of subrogation, ","")&amp;IF(AND('Your Requirements'!$B$15="Yes",V58&lt;&gt;"Yes"),"Primary and non-contributory, ","")&amp;IF(AND('Your Requirements'!$B$16="Yes",D58&lt;&gt;"Yes"),"W-9, ","")="","OK","Missing: "&amp;LEFT(IF(I58="","GL dates, ","")&amp;IF(P58="","Workers’ comp status, ","")&amp;IF(AND(P58&lt;&gt;"None",P58&lt;&gt;"",Q58=""),"Workers’ comp dates, ","")&amp;IF(AND('Your Requirements'!$B$12="Yes",S58&lt;&gt;"Yes"),"AI ongoing, ","")&amp;IF(AND('Your Requirements'!$B$13="Yes",T58&lt;&gt;"Yes"),"AI completed work, ","")&amp;IF(AND('Your Requirements'!$B$14="Yes",U58&lt;&gt;"Yes"),"Waiver of subrogation, ","")&amp;IF(AND('Your Requirements'!$B$15="Yes",V58&lt;&gt;"Yes"),"Primary and non-contributory, ","")&amp;IF(AND('Your Requirements'!$B$16="Yes",D58&lt;&gt;"Yes"),"W-9, ",""),LEN(IF(I58="","GL dates, ","")&amp;IF(P58="","Workers’ comp status, ","")&amp;IF(AND(P58&lt;&gt;"None",P58&lt;&gt;"",Q58=""),"Workers’ comp dates, ","")&amp;IF(AND('Your Requirements'!$B$12="Yes",S58&lt;&gt;"Yes"),"AI ongoing, ","")&amp;IF(AND('Your Requirements'!$B$13="Yes",T58&lt;&gt;"Yes"),"AI completed work, ","")&amp;IF(AND('Your Requirements'!$B$14="Yes",U58&lt;&gt;"Yes"),"Waiver of subrogation, ","")&amp;IF(AND('Your Requirements'!$B$15="Yes",V58&lt;&gt;"Yes"),"Primary and non-contributory, ","")&amp;IF(AND('Your Requirements'!$B$16="Yes",D58&lt;&gt;"Yes"),"W-9, ",""))-2)))</f>
        <v/>
      </c>
      <c r="AD58" s="35" t="str">
        <f aca="false">IF($A58="","",IF(OR(P58="None",AND(ISNUMBER(Z58),Z58&lt;0)),"Hold",IF(AB58&lt;&gt;"OK","Fix limits",IF(AC58&lt;&gt;"OK","Chase paperwork",IF(AND(ISNUMBER(Z58),Z58&lt;='Your Requirements'!$B$6),"Renew soon","Clear")))))</f>
        <v/>
      </c>
      <c r="AE58" s="36"/>
    </row>
    <row r="59" customFormat="false" ht="15" hidden="false" customHeight="false" outlineLevel="0" collapsed="false">
      <c r="A59" s="29"/>
      <c r="B59" s="29"/>
      <c r="C59" s="29"/>
      <c r="D59" s="29"/>
      <c r="E59" s="29"/>
      <c r="F59" s="30"/>
      <c r="G59" s="29"/>
      <c r="H59" s="29"/>
      <c r="I59" s="30"/>
      <c r="J59" s="31"/>
      <c r="K59" s="31"/>
      <c r="L59" s="30"/>
      <c r="M59" s="31"/>
      <c r="N59" s="30"/>
      <c r="O59" s="31"/>
      <c r="P59" s="29"/>
      <c r="Q59" s="30"/>
      <c r="R59" s="31"/>
      <c r="S59" s="29"/>
      <c r="T59" s="29"/>
      <c r="U59" s="29"/>
      <c r="V59" s="29"/>
      <c r="W59" s="30"/>
      <c r="X59" s="30"/>
      <c r="Y59" s="32" t="str">
        <f aca="false">IF($A59="","",IF(COUNT(F59,I59,L59,N59,Q59)=0,"",MIN(F59,I59,L59,N59,Q59)))</f>
        <v/>
      </c>
      <c r="Z59" s="33" t="str">
        <f aca="false">IF(OR($A59="",Y59=""),"",Y59-'Your Requirements'!$B$17)</f>
        <v/>
      </c>
      <c r="AA59" s="34" t="str">
        <f aca="false">IF($A59="","",IF(Y59="","No dates entered",IF(Z59&lt;0,IF(Y59=I59,"GL",IF(Y59=Q59,IF(P59="Exempt","Workers’ comp exemption","Workers’ comp"),IF(Y59=F59,"License",IF(Y59=L59,"Auto","Umbrella"))))&amp;" expired "&amp;-Z59&amp;" days ago",IF(Z59&lt;='Your Requirements'!$B$6,IF(Y59=I59,"GL",IF(Y59=Q59,IF(P59="Exempt","Workers’ comp exemption","Workers’ comp"),IF(Y59=F59,"License",IF(Y59=L59,"Auto","Umbrella"))))&amp;" expires in "&amp;Z59&amp;" days","OK"))))</f>
        <v/>
      </c>
      <c r="AB59" s="34" t="str">
        <f aca="false">IF($A59="","",IF(IF(AND('Your Requirements'!$B$7&gt;0,N(J59)&lt;'Your Requirements'!$B$7),"GL occurrence, ","")&amp;IF(AND('Your Requirements'!$B$8&gt;0,N(K59)&lt;'Your Requirements'!$B$8),"GL aggregate, ","")&amp;IF(AND('Your Requirements'!$B$9&gt;0,N(M59)&lt;'Your Requirements'!$B$9),"Auto, ","")&amp;IF(AND('Your Requirements'!$B$10&gt;0,N(O59)&lt;'Your Requirements'!$B$10),"Umbrella, ","")&amp;IF(AND('Your Requirements'!$B$11&gt;0,P59="Policy",N(R59)&lt;'Your Requirements'!$B$11),"Employer’s liability, ","")="","OK","Below your minimum: "&amp;LEFT(IF(AND('Your Requirements'!$B$7&gt;0,N(J59)&lt;'Your Requirements'!$B$7),"GL occurrence, ","")&amp;IF(AND('Your Requirements'!$B$8&gt;0,N(K59)&lt;'Your Requirements'!$B$8),"GL aggregate, ","")&amp;IF(AND('Your Requirements'!$B$9&gt;0,N(M59)&lt;'Your Requirements'!$B$9),"Auto, ","")&amp;IF(AND('Your Requirements'!$B$10&gt;0,N(O59)&lt;'Your Requirements'!$B$10),"Umbrella, ","")&amp;IF(AND('Your Requirements'!$B$11&gt;0,P59="Policy",N(R59)&lt;'Your Requirements'!$B$11),"Employer’s liability, ",""),LEN(IF(AND('Your Requirements'!$B$7&gt;0,N(J59)&lt;'Your Requirements'!$B$7),"GL occurrence, ","")&amp;IF(AND('Your Requirements'!$B$8&gt;0,N(K59)&lt;'Your Requirements'!$B$8),"GL aggregate, ","")&amp;IF(AND('Your Requirements'!$B$9&gt;0,N(M59)&lt;'Your Requirements'!$B$9),"Auto, ","")&amp;IF(AND('Your Requirements'!$B$10&gt;0,N(O59)&lt;'Your Requirements'!$B$10),"Umbrella, ","")&amp;IF(AND('Your Requirements'!$B$11&gt;0,P59="Policy",N(R59)&lt;'Your Requirements'!$B$11),"Employer’s liability, ",""))-2)))</f>
        <v/>
      </c>
      <c r="AC59" s="34" t="str">
        <f aca="false">IF($A59="","",IF(IF(I59="","GL dates, ","")&amp;IF(P59="","Workers’ comp status, ","")&amp;IF(AND(P59&lt;&gt;"None",P59&lt;&gt;"",Q59=""),"Workers’ comp dates, ","")&amp;IF(AND('Your Requirements'!$B$12="Yes",S59&lt;&gt;"Yes"),"AI ongoing, ","")&amp;IF(AND('Your Requirements'!$B$13="Yes",T59&lt;&gt;"Yes"),"AI completed work, ","")&amp;IF(AND('Your Requirements'!$B$14="Yes",U59&lt;&gt;"Yes"),"Waiver of subrogation, ","")&amp;IF(AND('Your Requirements'!$B$15="Yes",V59&lt;&gt;"Yes"),"Primary and non-contributory, ","")&amp;IF(AND('Your Requirements'!$B$16="Yes",D59&lt;&gt;"Yes"),"W-9, ","")="","OK","Missing: "&amp;LEFT(IF(I59="","GL dates, ","")&amp;IF(P59="","Workers’ comp status, ","")&amp;IF(AND(P59&lt;&gt;"None",P59&lt;&gt;"",Q59=""),"Workers’ comp dates, ","")&amp;IF(AND('Your Requirements'!$B$12="Yes",S59&lt;&gt;"Yes"),"AI ongoing, ","")&amp;IF(AND('Your Requirements'!$B$13="Yes",T59&lt;&gt;"Yes"),"AI completed work, ","")&amp;IF(AND('Your Requirements'!$B$14="Yes",U59&lt;&gt;"Yes"),"Waiver of subrogation, ","")&amp;IF(AND('Your Requirements'!$B$15="Yes",V59&lt;&gt;"Yes"),"Primary and non-contributory, ","")&amp;IF(AND('Your Requirements'!$B$16="Yes",D59&lt;&gt;"Yes"),"W-9, ",""),LEN(IF(I59="","GL dates, ","")&amp;IF(P59="","Workers’ comp status, ","")&amp;IF(AND(P59&lt;&gt;"None",P59&lt;&gt;"",Q59=""),"Workers’ comp dates, ","")&amp;IF(AND('Your Requirements'!$B$12="Yes",S59&lt;&gt;"Yes"),"AI ongoing, ","")&amp;IF(AND('Your Requirements'!$B$13="Yes",T59&lt;&gt;"Yes"),"AI completed work, ","")&amp;IF(AND('Your Requirements'!$B$14="Yes",U59&lt;&gt;"Yes"),"Waiver of subrogation, ","")&amp;IF(AND('Your Requirements'!$B$15="Yes",V59&lt;&gt;"Yes"),"Primary and non-contributory, ","")&amp;IF(AND('Your Requirements'!$B$16="Yes",D59&lt;&gt;"Yes"),"W-9, ",""))-2)))</f>
        <v/>
      </c>
      <c r="AD59" s="35" t="str">
        <f aca="false">IF($A59="","",IF(OR(P59="None",AND(ISNUMBER(Z59),Z59&lt;0)),"Hold",IF(AB59&lt;&gt;"OK","Fix limits",IF(AC59&lt;&gt;"OK","Chase paperwork",IF(AND(ISNUMBER(Z59),Z59&lt;='Your Requirements'!$B$6),"Renew soon","Clear")))))</f>
        <v/>
      </c>
      <c r="AE59" s="36"/>
    </row>
    <row r="60" customFormat="false" ht="15" hidden="false" customHeight="false" outlineLevel="0" collapsed="false">
      <c r="A60" s="29"/>
      <c r="B60" s="29"/>
      <c r="C60" s="29"/>
      <c r="D60" s="29"/>
      <c r="E60" s="29"/>
      <c r="F60" s="30"/>
      <c r="G60" s="29"/>
      <c r="H60" s="29"/>
      <c r="I60" s="30"/>
      <c r="J60" s="31"/>
      <c r="K60" s="31"/>
      <c r="L60" s="30"/>
      <c r="M60" s="31"/>
      <c r="N60" s="30"/>
      <c r="O60" s="31"/>
      <c r="P60" s="29"/>
      <c r="Q60" s="30"/>
      <c r="R60" s="31"/>
      <c r="S60" s="29"/>
      <c r="T60" s="29"/>
      <c r="U60" s="29"/>
      <c r="V60" s="29"/>
      <c r="W60" s="30"/>
      <c r="X60" s="30"/>
      <c r="Y60" s="32" t="str">
        <f aca="false">IF($A60="","",IF(COUNT(F60,I60,L60,N60,Q60)=0,"",MIN(F60,I60,L60,N60,Q60)))</f>
        <v/>
      </c>
      <c r="Z60" s="33" t="str">
        <f aca="false">IF(OR($A60="",Y60=""),"",Y60-'Your Requirements'!$B$17)</f>
        <v/>
      </c>
      <c r="AA60" s="34" t="str">
        <f aca="false">IF($A60="","",IF(Y60="","No dates entered",IF(Z60&lt;0,IF(Y60=I60,"GL",IF(Y60=Q60,IF(P60="Exempt","Workers’ comp exemption","Workers’ comp"),IF(Y60=F60,"License",IF(Y60=L60,"Auto","Umbrella"))))&amp;" expired "&amp;-Z60&amp;" days ago",IF(Z60&lt;='Your Requirements'!$B$6,IF(Y60=I60,"GL",IF(Y60=Q60,IF(P60="Exempt","Workers’ comp exemption","Workers’ comp"),IF(Y60=F60,"License",IF(Y60=L60,"Auto","Umbrella"))))&amp;" expires in "&amp;Z60&amp;" days","OK"))))</f>
        <v/>
      </c>
      <c r="AB60" s="34" t="str">
        <f aca="false">IF($A60="","",IF(IF(AND('Your Requirements'!$B$7&gt;0,N(J60)&lt;'Your Requirements'!$B$7),"GL occurrence, ","")&amp;IF(AND('Your Requirements'!$B$8&gt;0,N(K60)&lt;'Your Requirements'!$B$8),"GL aggregate, ","")&amp;IF(AND('Your Requirements'!$B$9&gt;0,N(M60)&lt;'Your Requirements'!$B$9),"Auto, ","")&amp;IF(AND('Your Requirements'!$B$10&gt;0,N(O60)&lt;'Your Requirements'!$B$10),"Umbrella, ","")&amp;IF(AND('Your Requirements'!$B$11&gt;0,P60="Policy",N(R60)&lt;'Your Requirements'!$B$11),"Employer’s liability, ","")="","OK","Below your minimum: "&amp;LEFT(IF(AND('Your Requirements'!$B$7&gt;0,N(J60)&lt;'Your Requirements'!$B$7),"GL occurrence, ","")&amp;IF(AND('Your Requirements'!$B$8&gt;0,N(K60)&lt;'Your Requirements'!$B$8),"GL aggregate, ","")&amp;IF(AND('Your Requirements'!$B$9&gt;0,N(M60)&lt;'Your Requirements'!$B$9),"Auto, ","")&amp;IF(AND('Your Requirements'!$B$10&gt;0,N(O60)&lt;'Your Requirements'!$B$10),"Umbrella, ","")&amp;IF(AND('Your Requirements'!$B$11&gt;0,P60="Policy",N(R60)&lt;'Your Requirements'!$B$11),"Employer’s liability, ",""),LEN(IF(AND('Your Requirements'!$B$7&gt;0,N(J60)&lt;'Your Requirements'!$B$7),"GL occurrence, ","")&amp;IF(AND('Your Requirements'!$B$8&gt;0,N(K60)&lt;'Your Requirements'!$B$8),"GL aggregate, ","")&amp;IF(AND('Your Requirements'!$B$9&gt;0,N(M60)&lt;'Your Requirements'!$B$9),"Auto, ","")&amp;IF(AND('Your Requirements'!$B$10&gt;0,N(O60)&lt;'Your Requirements'!$B$10),"Umbrella, ","")&amp;IF(AND('Your Requirements'!$B$11&gt;0,P60="Policy",N(R60)&lt;'Your Requirements'!$B$11),"Employer’s liability, ",""))-2)))</f>
        <v/>
      </c>
      <c r="AC60" s="34" t="str">
        <f aca="false">IF($A60="","",IF(IF(I60="","GL dates, ","")&amp;IF(P60="","Workers’ comp status, ","")&amp;IF(AND(P60&lt;&gt;"None",P60&lt;&gt;"",Q60=""),"Workers’ comp dates, ","")&amp;IF(AND('Your Requirements'!$B$12="Yes",S60&lt;&gt;"Yes"),"AI ongoing, ","")&amp;IF(AND('Your Requirements'!$B$13="Yes",T60&lt;&gt;"Yes"),"AI completed work, ","")&amp;IF(AND('Your Requirements'!$B$14="Yes",U60&lt;&gt;"Yes"),"Waiver of subrogation, ","")&amp;IF(AND('Your Requirements'!$B$15="Yes",V60&lt;&gt;"Yes"),"Primary and non-contributory, ","")&amp;IF(AND('Your Requirements'!$B$16="Yes",D60&lt;&gt;"Yes"),"W-9, ","")="","OK","Missing: "&amp;LEFT(IF(I60="","GL dates, ","")&amp;IF(P60="","Workers’ comp status, ","")&amp;IF(AND(P60&lt;&gt;"None",P60&lt;&gt;"",Q60=""),"Workers’ comp dates, ","")&amp;IF(AND('Your Requirements'!$B$12="Yes",S60&lt;&gt;"Yes"),"AI ongoing, ","")&amp;IF(AND('Your Requirements'!$B$13="Yes",T60&lt;&gt;"Yes"),"AI completed work, ","")&amp;IF(AND('Your Requirements'!$B$14="Yes",U60&lt;&gt;"Yes"),"Waiver of subrogation, ","")&amp;IF(AND('Your Requirements'!$B$15="Yes",V60&lt;&gt;"Yes"),"Primary and non-contributory, ","")&amp;IF(AND('Your Requirements'!$B$16="Yes",D60&lt;&gt;"Yes"),"W-9, ",""),LEN(IF(I60="","GL dates, ","")&amp;IF(P60="","Workers’ comp status, ","")&amp;IF(AND(P60&lt;&gt;"None",P60&lt;&gt;"",Q60=""),"Workers’ comp dates, ","")&amp;IF(AND('Your Requirements'!$B$12="Yes",S60&lt;&gt;"Yes"),"AI ongoing, ","")&amp;IF(AND('Your Requirements'!$B$13="Yes",T60&lt;&gt;"Yes"),"AI completed work, ","")&amp;IF(AND('Your Requirements'!$B$14="Yes",U60&lt;&gt;"Yes"),"Waiver of subrogation, ","")&amp;IF(AND('Your Requirements'!$B$15="Yes",V60&lt;&gt;"Yes"),"Primary and non-contributory, ","")&amp;IF(AND('Your Requirements'!$B$16="Yes",D60&lt;&gt;"Yes"),"W-9, ",""))-2)))</f>
        <v/>
      </c>
      <c r="AD60" s="35" t="str">
        <f aca="false">IF($A60="","",IF(OR(P60="None",AND(ISNUMBER(Z60),Z60&lt;0)),"Hold",IF(AB60&lt;&gt;"OK","Fix limits",IF(AC60&lt;&gt;"OK","Chase paperwork",IF(AND(ISNUMBER(Z60),Z60&lt;='Your Requirements'!$B$6),"Renew soon","Clear")))))</f>
        <v/>
      </c>
      <c r="AE60" s="36"/>
    </row>
    <row r="61" customFormat="false" ht="15" hidden="false" customHeight="false" outlineLevel="0" collapsed="false">
      <c r="A61" s="29"/>
      <c r="B61" s="29"/>
      <c r="C61" s="29"/>
      <c r="D61" s="29"/>
      <c r="E61" s="29"/>
      <c r="F61" s="30"/>
      <c r="G61" s="29"/>
      <c r="H61" s="29"/>
      <c r="I61" s="30"/>
      <c r="J61" s="31"/>
      <c r="K61" s="31"/>
      <c r="L61" s="30"/>
      <c r="M61" s="31"/>
      <c r="N61" s="30"/>
      <c r="O61" s="31"/>
      <c r="P61" s="29"/>
      <c r="Q61" s="30"/>
      <c r="R61" s="31"/>
      <c r="S61" s="29"/>
      <c r="T61" s="29"/>
      <c r="U61" s="29"/>
      <c r="V61" s="29"/>
      <c r="W61" s="30"/>
      <c r="X61" s="30"/>
      <c r="Y61" s="32" t="str">
        <f aca="false">IF($A61="","",IF(COUNT(F61,I61,L61,N61,Q61)=0,"",MIN(F61,I61,L61,N61,Q61)))</f>
        <v/>
      </c>
      <c r="Z61" s="33" t="str">
        <f aca="false">IF(OR($A61="",Y61=""),"",Y61-'Your Requirements'!$B$17)</f>
        <v/>
      </c>
      <c r="AA61" s="34" t="str">
        <f aca="false">IF($A61="","",IF(Y61="","No dates entered",IF(Z61&lt;0,IF(Y61=I61,"GL",IF(Y61=Q61,IF(P61="Exempt","Workers’ comp exemption","Workers’ comp"),IF(Y61=F61,"License",IF(Y61=L61,"Auto","Umbrella"))))&amp;" expired "&amp;-Z61&amp;" days ago",IF(Z61&lt;='Your Requirements'!$B$6,IF(Y61=I61,"GL",IF(Y61=Q61,IF(P61="Exempt","Workers’ comp exemption","Workers’ comp"),IF(Y61=F61,"License",IF(Y61=L61,"Auto","Umbrella"))))&amp;" expires in "&amp;Z61&amp;" days","OK"))))</f>
        <v/>
      </c>
      <c r="AB61" s="34" t="str">
        <f aca="false">IF($A61="","",IF(IF(AND('Your Requirements'!$B$7&gt;0,N(J61)&lt;'Your Requirements'!$B$7),"GL occurrence, ","")&amp;IF(AND('Your Requirements'!$B$8&gt;0,N(K61)&lt;'Your Requirements'!$B$8),"GL aggregate, ","")&amp;IF(AND('Your Requirements'!$B$9&gt;0,N(M61)&lt;'Your Requirements'!$B$9),"Auto, ","")&amp;IF(AND('Your Requirements'!$B$10&gt;0,N(O61)&lt;'Your Requirements'!$B$10),"Umbrella, ","")&amp;IF(AND('Your Requirements'!$B$11&gt;0,P61="Policy",N(R61)&lt;'Your Requirements'!$B$11),"Employer’s liability, ","")="","OK","Below your minimum: "&amp;LEFT(IF(AND('Your Requirements'!$B$7&gt;0,N(J61)&lt;'Your Requirements'!$B$7),"GL occurrence, ","")&amp;IF(AND('Your Requirements'!$B$8&gt;0,N(K61)&lt;'Your Requirements'!$B$8),"GL aggregate, ","")&amp;IF(AND('Your Requirements'!$B$9&gt;0,N(M61)&lt;'Your Requirements'!$B$9),"Auto, ","")&amp;IF(AND('Your Requirements'!$B$10&gt;0,N(O61)&lt;'Your Requirements'!$B$10),"Umbrella, ","")&amp;IF(AND('Your Requirements'!$B$11&gt;0,P61="Policy",N(R61)&lt;'Your Requirements'!$B$11),"Employer’s liability, ",""),LEN(IF(AND('Your Requirements'!$B$7&gt;0,N(J61)&lt;'Your Requirements'!$B$7),"GL occurrence, ","")&amp;IF(AND('Your Requirements'!$B$8&gt;0,N(K61)&lt;'Your Requirements'!$B$8),"GL aggregate, ","")&amp;IF(AND('Your Requirements'!$B$9&gt;0,N(M61)&lt;'Your Requirements'!$B$9),"Auto, ","")&amp;IF(AND('Your Requirements'!$B$10&gt;0,N(O61)&lt;'Your Requirements'!$B$10),"Umbrella, ","")&amp;IF(AND('Your Requirements'!$B$11&gt;0,P61="Policy",N(R61)&lt;'Your Requirements'!$B$11),"Employer’s liability, ",""))-2)))</f>
        <v/>
      </c>
      <c r="AC61" s="34" t="str">
        <f aca="false">IF($A61="","",IF(IF(I61="","GL dates, ","")&amp;IF(P61="","Workers’ comp status, ","")&amp;IF(AND(P61&lt;&gt;"None",P61&lt;&gt;"",Q61=""),"Workers’ comp dates, ","")&amp;IF(AND('Your Requirements'!$B$12="Yes",S61&lt;&gt;"Yes"),"AI ongoing, ","")&amp;IF(AND('Your Requirements'!$B$13="Yes",T61&lt;&gt;"Yes"),"AI completed work, ","")&amp;IF(AND('Your Requirements'!$B$14="Yes",U61&lt;&gt;"Yes"),"Waiver of subrogation, ","")&amp;IF(AND('Your Requirements'!$B$15="Yes",V61&lt;&gt;"Yes"),"Primary and non-contributory, ","")&amp;IF(AND('Your Requirements'!$B$16="Yes",D61&lt;&gt;"Yes"),"W-9, ","")="","OK","Missing: "&amp;LEFT(IF(I61="","GL dates, ","")&amp;IF(P61="","Workers’ comp status, ","")&amp;IF(AND(P61&lt;&gt;"None",P61&lt;&gt;"",Q61=""),"Workers’ comp dates, ","")&amp;IF(AND('Your Requirements'!$B$12="Yes",S61&lt;&gt;"Yes"),"AI ongoing, ","")&amp;IF(AND('Your Requirements'!$B$13="Yes",T61&lt;&gt;"Yes"),"AI completed work, ","")&amp;IF(AND('Your Requirements'!$B$14="Yes",U61&lt;&gt;"Yes"),"Waiver of subrogation, ","")&amp;IF(AND('Your Requirements'!$B$15="Yes",V61&lt;&gt;"Yes"),"Primary and non-contributory, ","")&amp;IF(AND('Your Requirements'!$B$16="Yes",D61&lt;&gt;"Yes"),"W-9, ",""),LEN(IF(I61="","GL dates, ","")&amp;IF(P61="","Workers’ comp status, ","")&amp;IF(AND(P61&lt;&gt;"None",P61&lt;&gt;"",Q61=""),"Workers’ comp dates, ","")&amp;IF(AND('Your Requirements'!$B$12="Yes",S61&lt;&gt;"Yes"),"AI ongoing, ","")&amp;IF(AND('Your Requirements'!$B$13="Yes",T61&lt;&gt;"Yes"),"AI completed work, ","")&amp;IF(AND('Your Requirements'!$B$14="Yes",U61&lt;&gt;"Yes"),"Waiver of subrogation, ","")&amp;IF(AND('Your Requirements'!$B$15="Yes",V61&lt;&gt;"Yes"),"Primary and non-contributory, ","")&amp;IF(AND('Your Requirements'!$B$16="Yes",D61&lt;&gt;"Yes"),"W-9, ",""))-2)))</f>
        <v/>
      </c>
      <c r="AD61" s="35" t="str">
        <f aca="false">IF($A61="","",IF(OR(P61="None",AND(ISNUMBER(Z61),Z61&lt;0)),"Hold",IF(AB61&lt;&gt;"OK","Fix limits",IF(AC61&lt;&gt;"OK","Chase paperwork",IF(AND(ISNUMBER(Z61),Z61&lt;='Your Requirements'!$B$6),"Renew soon","Clear")))))</f>
        <v/>
      </c>
      <c r="AE61" s="36"/>
    </row>
    <row r="62" customFormat="false" ht="15" hidden="false" customHeight="false" outlineLevel="0" collapsed="false">
      <c r="A62" s="29"/>
      <c r="B62" s="29"/>
      <c r="C62" s="29"/>
      <c r="D62" s="29"/>
      <c r="E62" s="29"/>
      <c r="F62" s="30"/>
      <c r="G62" s="29"/>
      <c r="H62" s="29"/>
      <c r="I62" s="30"/>
      <c r="J62" s="31"/>
      <c r="K62" s="31"/>
      <c r="L62" s="30"/>
      <c r="M62" s="31"/>
      <c r="N62" s="30"/>
      <c r="O62" s="31"/>
      <c r="P62" s="29"/>
      <c r="Q62" s="30"/>
      <c r="R62" s="31"/>
      <c r="S62" s="29"/>
      <c r="T62" s="29"/>
      <c r="U62" s="29"/>
      <c r="V62" s="29"/>
      <c r="W62" s="30"/>
      <c r="X62" s="30"/>
      <c r="Y62" s="32" t="str">
        <f aca="false">IF($A62="","",IF(COUNT(F62,I62,L62,N62,Q62)=0,"",MIN(F62,I62,L62,N62,Q62)))</f>
        <v/>
      </c>
      <c r="Z62" s="33" t="str">
        <f aca="false">IF(OR($A62="",Y62=""),"",Y62-'Your Requirements'!$B$17)</f>
        <v/>
      </c>
      <c r="AA62" s="34" t="str">
        <f aca="false">IF($A62="","",IF(Y62="","No dates entered",IF(Z62&lt;0,IF(Y62=I62,"GL",IF(Y62=Q62,IF(P62="Exempt","Workers’ comp exemption","Workers’ comp"),IF(Y62=F62,"License",IF(Y62=L62,"Auto","Umbrella"))))&amp;" expired "&amp;-Z62&amp;" days ago",IF(Z62&lt;='Your Requirements'!$B$6,IF(Y62=I62,"GL",IF(Y62=Q62,IF(P62="Exempt","Workers’ comp exemption","Workers’ comp"),IF(Y62=F62,"License",IF(Y62=L62,"Auto","Umbrella"))))&amp;" expires in "&amp;Z62&amp;" days","OK"))))</f>
        <v/>
      </c>
      <c r="AB62" s="34" t="str">
        <f aca="false">IF($A62="","",IF(IF(AND('Your Requirements'!$B$7&gt;0,N(J62)&lt;'Your Requirements'!$B$7),"GL occurrence, ","")&amp;IF(AND('Your Requirements'!$B$8&gt;0,N(K62)&lt;'Your Requirements'!$B$8),"GL aggregate, ","")&amp;IF(AND('Your Requirements'!$B$9&gt;0,N(M62)&lt;'Your Requirements'!$B$9),"Auto, ","")&amp;IF(AND('Your Requirements'!$B$10&gt;0,N(O62)&lt;'Your Requirements'!$B$10),"Umbrella, ","")&amp;IF(AND('Your Requirements'!$B$11&gt;0,P62="Policy",N(R62)&lt;'Your Requirements'!$B$11),"Employer’s liability, ","")="","OK","Below your minimum: "&amp;LEFT(IF(AND('Your Requirements'!$B$7&gt;0,N(J62)&lt;'Your Requirements'!$B$7),"GL occurrence, ","")&amp;IF(AND('Your Requirements'!$B$8&gt;0,N(K62)&lt;'Your Requirements'!$B$8),"GL aggregate, ","")&amp;IF(AND('Your Requirements'!$B$9&gt;0,N(M62)&lt;'Your Requirements'!$B$9),"Auto, ","")&amp;IF(AND('Your Requirements'!$B$10&gt;0,N(O62)&lt;'Your Requirements'!$B$10),"Umbrella, ","")&amp;IF(AND('Your Requirements'!$B$11&gt;0,P62="Policy",N(R62)&lt;'Your Requirements'!$B$11),"Employer’s liability, ",""),LEN(IF(AND('Your Requirements'!$B$7&gt;0,N(J62)&lt;'Your Requirements'!$B$7),"GL occurrence, ","")&amp;IF(AND('Your Requirements'!$B$8&gt;0,N(K62)&lt;'Your Requirements'!$B$8),"GL aggregate, ","")&amp;IF(AND('Your Requirements'!$B$9&gt;0,N(M62)&lt;'Your Requirements'!$B$9),"Auto, ","")&amp;IF(AND('Your Requirements'!$B$10&gt;0,N(O62)&lt;'Your Requirements'!$B$10),"Umbrella, ","")&amp;IF(AND('Your Requirements'!$B$11&gt;0,P62="Policy",N(R62)&lt;'Your Requirements'!$B$11),"Employer’s liability, ",""))-2)))</f>
        <v/>
      </c>
      <c r="AC62" s="34" t="str">
        <f aca="false">IF($A62="","",IF(IF(I62="","GL dates, ","")&amp;IF(P62="","Workers’ comp status, ","")&amp;IF(AND(P62&lt;&gt;"None",P62&lt;&gt;"",Q62=""),"Workers’ comp dates, ","")&amp;IF(AND('Your Requirements'!$B$12="Yes",S62&lt;&gt;"Yes"),"AI ongoing, ","")&amp;IF(AND('Your Requirements'!$B$13="Yes",T62&lt;&gt;"Yes"),"AI completed work, ","")&amp;IF(AND('Your Requirements'!$B$14="Yes",U62&lt;&gt;"Yes"),"Waiver of subrogation, ","")&amp;IF(AND('Your Requirements'!$B$15="Yes",V62&lt;&gt;"Yes"),"Primary and non-contributory, ","")&amp;IF(AND('Your Requirements'!$B$16="Yes",D62&lt;&gt;"Yes"),"W-9, ","")="","OK","Missing: "&amp;LEFT(IF(I62="","GL dates, ","")&amp;IF(P62="","Workers’ comp status, ","")&amp;IF(AND(P62&lt;&gt;"None",P62&lt;&gt;"",Q62=""),"Workers’ comp dates, ","")&amp;IF(AND('Your Requirements'!$B$12="Yes",S62&lt;&gt;"Yes"),"AI ongoing, ","")&amp;IF(AND('Your Requirements'!$B$13="Yes",T62&lt;&gt;"Yes"),"AI completed work, ","")&amp;IF(AND('Your Requirements'!$B$14="Yes",U62&lt;&gt;"Yes"),"Waiver of subrogation, ","")&amp;IF(AND('Your Requirements'!$B$15="Yes",V62&lt;&gt;"Yes"),"Primary and non-contributory, ","")&amp;IF(AND('Your Requirements'!$B$16="Yes",D62&lt;&gt;"Yes"),"W-9, ",""),LEN(IF(I62="","GL dates, ","")&amp;IF(P62="","Workers’ comp status, ","")&amp;IF(AND(P62&lt;&gt;"None",P62&lt;&gt;"",Q62=""),"Workers’ comp dates, ","")&amp;IF(AND('Your Requirements'!$B$12="Yes",S62&lt;&gt;"Yes"),"AI ongoing, ","")&amp;IF(AND('Your Requirements'!$B$13="Yes",T62&lt;&gt;"Yes"),"AI completed work, ","")&amp;IF(AND('Your Requirements'!$B$14="Yes",U62&lt;&gt;"Yes"),"Waiver of subrogation, ","")&amp;IF(AND('Your Requirements'!$B$15="Yes",V62&lt;&gt;"Yes"),"Primary and non-contributory, ","")&amp;IF(AND('Your Requirements'!$B$16="Yes",D62&lt;&gt;"Yes"),"W-9, ",""))-2)))</f>
        <v/>
      </c>
      <c r="AD62" s="35" t="str">
        <f aca="false">IF($A62="","",IF(OR(P62="None",AND(ISNUMBER(Z62),Z62&lt;0)),"Hold",IF(AB62&lt;&gt;"OK","Fix limits",IF(AC62&lt;&gt;"OK","Chase paperwork",IF(AND(ISNUMBER(Z62),Z62&lt;='Your Requirements'!$B$6),"Renew soon","Clear")))))</f>
        <v/>
      </c>
      <c r="AE62" s="36"/>
    </row>
    <row r="63" customFormat="false" ht="15" hidden="false" customHeight="false" outlineLevel="0" collapsed="false">
      <c r="A63" s="29"/>
      <c r="B63" s="29"/>
      <c r="C63" s="29"/>
      <c r="D63" s="29"/>
      <c r="E63" s="29"/>
      <c r="F63" s="30"/>
      <c r="G63" s="29"/>
      <c r="H63" s="29"/>
      <c r="I63" s="30"/>
      <c r="J63" s="31"/>
      <c r="K63" s="31"/>
      <c r="L63" s="30"/>
      <c r="M63" s="31"/>
      <c r="N63" s="30"/>
      <c r="O63" s="31"/>
      <c r="P63" s="29"/>
      <c r="Q63" s="30"/>
      <c r="R63" s="31"/>
      <c r="S63" s="29"/>
      <c r="T63" s="29"/>
      <c r="U63" s="29"/>
      <c r="V63" s="29"/>
      <c r="W63" s="30"/>
      <c r="X63" s="30"/>
      <c r="Y63" s="32" t="str">
        <f aca="false">IF($A63="","",IF(COUNT(F63,I63,L63,N63,Q63)=0,"",MIN(F63,I63,L63,N63,Q63)))</f>
        <v/>
      </c>
      <c r="Z63" s="33" t="str">
        <f aca="false">IF(OR($A63="",Y63=""),"",Y63-'Your Requirements'!$B$17)</f>
        <v/>
      </c>
      <c r="AA63" s="34" t="str">
        <f aca="false">IF($A63="","",IF(Y63="","No dates entered",IF(Z63&lt;0,IF(Y63=I63,"GL",IF(Y63=Q63,IF(P63="Exempt","Workers’ comp exemption","Workers’ comp"),IF(Y63=F63,"License",IF(Y63=L63,"Auto","Umbrella"))))&amp;" expired "&amp;-Z63&amp;" days ago",IF(Z63&lt;='Your Requirements'!$B$6,IF(Y63=I63,"GL",IF(Y63=Q63,IF(P63="Exempt","Workers’ comp exemption","Workers’ comp"),IF(Y63=F63,"License",IF(Y63=L63,"Auto","Umbrella"))))&amp;" expires in "&amp;Z63&amp;" days","OK"))))</f>
        <v/>
      </c>
      <c r="AB63" s="34" t="str">
        <f aca="false">IF($A63="","",IF(IF(AND('Your Requirements'!$B$7&gt;0,N(J63)&lt;'Your Requirements'!$B$7),"GL occurrence, ","")&amp;IF(AND('Your Requirements'!$B$8&gt;0,N(K63)&lt;'Your Requirements'!$B$8),"GL aggregate, ","")&amp;IF(AND('Your Requirements'!$B$9&gt;0,N(M63)&lt;'Your Requirements'!$B$9),"Auto, ","")&amp;IF(AND('Your Requirements'!$B$10&gt;0,N(O63)&lt;'Your Requirements'!$B$10),"Umbrella, ","")&amp;IF(AND('Your Requirements'!$B$11&gt;0,P63="Policy",N(R63)&lt;'Your Requirements'!$B$11),"Employer’s liability, ","")="","OK","Below your minimum: "&amp;LEFT(IF(AND('Your Requirements'!$B$7&gt;0,N(J63)&lt;'Your Requirements'!$B$7),"GL occurrence, ","")&amp;IF(AND('Your Requirements'!$B$8&gt;0,N(K63)&lt;'Your Requirements'!$B$8),"GL aggregate, ","")&amp;IF(AND('Your Requirements'!$B$9&gt;0,N(M63)&lt;'Your Requirements'!$B$9),"Auto, ","")&amp;IF(AND('Your Requirements'!$B$10&gt;0,N(O63)&lt;'Your Requirements'!$B$10),"Umbrella, ","")&amp;IF(AND('Your Requirements'!$B$11&gt;0,P63="Policy",N(R63)&lt;'Your Requirements'!$B$11),"Employer’s liability, ",""),LEN(IF(AND('Your Requirements'!$B$7&gt;0,N(J63)&lt;'Your Requirements'!$B$7),"GL occurrence, ","")&amp;IF(AND('Your Requirements'!$B$8&gt;0,N(K63)&lt;'Your Requirements'!$B$8),"GL aggregate, ","")&amp;IF(AND('Your Requirements'!$B$9&gt;0,N(M63)&lt;'Your Requirements'!$B$9),"Auto, ","")&amp;IF(AND('Your Requirements'!$B$10&gt;0,N(O63)&lt;'Your Requirements'!$B$10),"Umbrella, ","")&amp;IF(AND('Your Requirements'!$B$11&gt;0,P63="Policy",N(R63)&lt;'Your Requirements'!$B$11),"Employer’s liability, ",""))-2)))</f>
        <v/>
      </c>
      <c r="AC63" s="34" t="str">
        <f aca="false">IF($A63="","",IF(IF(I63="","GL dates, ","")&amp;IF(P63="","Workers’ comp status, ","")&amp;IF(AND(P63&lt;&gt;"None",P63&lt;&gt;"",Q63=""),"Workers’ comp dates, ","")&amp;IF(AND('Your Requirements'!$B$12="Yes",S63&lt;&gt;"Yes"),"AI ongoing, ","")&amp;IF(AND('Your Requirements'!$B$13="Yes",T63&lt;&gt;"Yes"),"AI completed work, ","")&amp;IF(AND('Your Requirements'!$B$14="Yes",U63&lt;&gt;"Yes"),"Waiver of subrogation, ","")&amp;IF(AND('Your Requirements'!$B$15="Yes",V63&lt;&gt;"Yes"),"Primary and non-contributory, ","")&amp;IF(AND('Your Requirements'!$B$16="Yes",D63&lt;&gt;"Yes"),"W-9, ","")="","OK","Missing: "&amp;LEFT(IF(I63="","GL dates, ","")&amp;IF(P63="","Workers’ comp status, ","")&amp;IF(AND(P63&lt;&gt;"None",P63&lt;&gt;"",Q63=""),"Workers’ comp dates, ","")&amp;IF(AND('Your Requirements'!$B$12="Yes",S63&lt;&gt;"Yes"),"AI ongoing, ","")&amp;IF(AND('Your Requirements'!$B$13="Yes",T63&lt;&gt;"Yes"),"AI completed work, ","")&amp;IF(AND('Your Requirements'!$B$14="Yes",U63&lt;&gt;"Yes"),"Waiver of subrogation, ","")&amp;IF(AND('Your Requirements'!$B$15="Yes",V63&lt;&gt;"Yes"),"Primary and non-contributory, ","")&amp;IF(AND('Your Requirements'!$B$16="Yes",D63&lt;&gt;"Yes"),"W-9, ",""),LEN(IF(I63="","GL dates, ","")&amp;IF(P63="","Workers’ comp status, ","")&amp;IF(AND(P63&lt;&gt;"None",P63&lt;&gt;"",Q63=""),"Workers’ comp dates, ","")&amp;IF(AND('Your Requirements'!$B$12="Yes",S63&lt;&gt;"Yes"),"AI ongoing, ","")&amp;IF(AND('Your Requirements'!$B$13="Yes",T63&lt;&gt;"Yes"),"AI completed work, ","")&amp;IF(AND('Your Requirements'!$B$14="Yes",U63&lt;&gt;"Yes"),"Waiver of subrogation, ","")&amp;IF(AND('Your Requirements'!$B$15="Yes",V63&lt;&gt;"Yes"),"Primary and non-contributory, ","")&amp;IF(AND('Your Requirements'!$B$16="Yes",D63&lt;&gt;"Yes"),"W-9, ",""))-2)))</f>
        <v/>
      </c>
      <c r="AD63" s="35" t="str">
        <f aca="false">IF($A63="","",IF(OR(P63="None",AND(ISNUMBER(Z63),Z63&lt;0)),"Hold",IF(AB63&lt;&gt;"OK","Fix limits",IF(AC63&lt;&gt;"OK","Chase paperwork",IF(AND(ISNUMBER(Z63),Z63&lt;='Your Requirements'!$B$6),"Renew soon","Clear")))))</f>
        <v/>
      </c>
      <c r="AE63" s="36"/>
    </row>
    <row r="64" customFormat="false" ht="15" hidden="false" customHeight="false" outlineLevel="0" collapsed="false">
      <c r="A64" s="29"/>
      <c r="B64" s="29"/>
      <c r="C64" s="29"/>
      <c r="D64" s="29"/>
      <c r="E64" s="29"/>
      <c r="F64" s="30"/>
      <c r="G64" s="29"/>
      <c r="H64" s="29"/>
      <c r="I64" s="30"/>
      <c r="J64" s="31"/>
      <c r="K64" s="31"/>
      <c r="L64" s="30"/>
      <c r="M64" s="31"/>
      <c r="N64" s="30"/>
      <c r="O64" s="31"/>
      <c r="P64" s="29"/>
      <c r="Q64" s="30"/>
      <c r="R64" s="31"/>
      <c r="S64" s="29"/>
      <c r="T64" s="29"/>
      <c r="U64" s="29"/>
      <c r="V64" s="29"/>
      <c r="W64" s="30"/>
      <c r="X64" s="30"/>
      <c r="Y64" s="32" t="str">
        <f aca="false">IF($A64="","",IF(COUNT(F64,I64,L64,N64,Q64)=0,"",MIN(F64,I64,L64,N64,Q64)))</f>
        <v/>
      </c>
      <c r="Z64" s="33" t="str">
        <f aca="false">IF(OR($A64="",Y64=""),"",Y64-'Your Requirements'!$B$17)</f>
        <v/>
      </c>
      <c r="AA64" s="34" t="str">
        <f aca="false">IF($A64="","",IF(Y64="","No dates entered",IF(Z64&lt;0,IF(Y64=I64,"GL",IF(Y64=Q64,IF(P64="Exempt","Workers’ comp exemption","Workers’ comp"),IF(Y64=F64,"License",IF(Y64=L64,"Auto","Umbrella"))))&amp;" expired "&amp;-Z64&amp;" days ago",IF(Z64&lt;='Your Requirements'!$B$6,IF(Y64=I64,"GL",IF(Y64=Q64,IF(P64="Exempt","Workers’ comp exemption","Workers’ comp"),IF(Y64=F64,"License",IF(Y64=L64,"Auto","Umbrella"))))&amp;" expires in "&amp;Z64&amp;" days","OK"))))</f>
        <v/>
      </c>
      <c r="AB64" s="34" t="str">
        <f aca="false">IF($A64="","",IF(IF(AND('Your Requirements'!$B$7&gt;0,N(J64)&lt;'Your Requirements'!$B$7),"GL occurrence, ","")&amp;IF(AND('Your Requirements'!$B$8&gt;0,N(K64)&lt;'Your Requirements'!$B$8),"GL aggregate, ","")&amp;IF(AND('Your Requirements'!$B$9&gt;0,N(M64)&lt;'Your Requirements'!$B$9),"Auto, ","")&amp;IF(AND('Your Requirements'!$B$10&gt;0,N(O64)&lt;'Your Requirements'!$B$10),"Umbrella, ","")&amp;IF(AND('Your Requirements'!$B$11&gt;0,P64="Policy",N(R64)&lt;'Your Requirements'!$B$11),"Employer’s liability, ","")="","OK","Below your minimum: "&amp;LEFT(IF(AND('Your Requirements'!$B$7&gt;0,N(J64)&lt;'Your Requirements'!$B$7),"GL occurrence, ","")&amp;IF(AND('Your Requirements'!$B$8&gt;0,N(K64)&lt;'Your Requirements'!$B$8),"GL aggregate, ","")&amp;IF(AND('Your Requirements'!$B$9&gt;0,N(M64)&lt;'Your Requirements'!$B$9),"Auto, ","")&amp;IF(AND('Your Requirements'!$B$10&gt;0,N(O64)&lt;'Your Requirements'!$B$10),"Umbrella, ","")&amp;IF(AND('Your Requirements'!$B$11&gt;0,P64="Policy",N(R64)&lt;'Your Requirements'!$B$11),"Employer’s liability, ",""),LEN(IF(AND('Your Requirements'!$B$7&gt;0,N(J64)&lt;'Your Requirements'!$B$7),"GL occurrence, ","")&amp;IF(AND('Your Requirements'!$B$8&gt;0,N(K64)&lt;'Your Requirements'!$B$8),"GL aggregate, ","")&amp;IF(AND('Your Requirements'!$B$9&gt;0,N(M64)&lt;'Your Requirements'!$B$9),"Auto, ","")&amp;IF(AND('Your Requirements'!$B$10&gt;0,N(O64)&lt;'Your Requirements'!$B$10),"Umbrella, ","")&amp;IF(AND('Your Requirements'!$B$11&gt;0,P64="Policy",N(R64)&lt;'Your Requirements'!$B$11),"Employer’s liability, ",""))-2)))</f>
        <v/>
      </c>
      <c r="AC64" s="34" t="str">
        <f aca="false">IF($A64="","",IF(IF(I64="","GL dates, ","")&amp;IF(P64="","Workers’ comp status, ","")&amp;IF(AND(P64&lt;&gt;"None",P64&lt;&gt;"",Q64=""),"Workers’ comp dates, ","")&amp;IF(AND('Your Requirements'!$B$12="Yes",S64&lt;&gt;"Yes"),"AI ongoing, ","")&amp;IF(AND('Your Requirements'!$B$13="Yes",T64&lt;&gt;"Yes"),"AI completed work, ","")&amp;IF(AND('Your Requirements'!$B$14="Yes",U64&lt;&gt;"Yes"),"Waiver of subrogation, ","")&amp;IF(AND('Your Requirements'!$B$15="Yes",V64&lt;&gt;"Yes"),"Primary and non-contributory, ","")&amp;IF(AND('Your Requirements'!$B$16="Yes",D64&lt;&gt;"Yes"),"W-9, ","")="","OK","Missing: "&amp;LEFT(IF(I64="","GL dates, ","")&amp;IF(P64="","Workers’ comp status, ","")&amp;IF(AND(P64&lt;&gt;"None",P64&lt;&gt;"",Q64=""),"Workers’ comp dates, ","")&amp;IF(AND('Your Requirements'!$B$12="Yes",S64&lt;&gt;"Yes"),"AI ongoing, ","")&amp;IF(AND('Your Requirements'!$B$13="Yes",T64&lt;&gt;"Yes"),"AI completed work, ","")&amp;IF(AND('Your Requirements'!$B$14="Yes",U64&lt;&gt;"Yes"),"Waiver of subrogation, ","")&amp;IF(AND('Your Requirements'!$B$15="Yes",V64&lt;&gt;"Yes"),"Primary and non-contributory, ","")&amp;IF(AND('Your Requirements'!$B$16="Yes",D64&lt;&gt;"Yes"),"W-9, ",""),LEN(IF(I64="","GL dates, ","")&amp;IF(P64="","Workers’ comp status, ","")&amp;IF(AND(P64&lt;&gt;"None",P64&lt;&gt;"",Q64=""),"Workers’ comp dates, ","")&amp;IF(AND('Your Requirements'!$B$12="Yes",S64&lt;&gt;"Yes"),"AI ongoing, ","")&amp;IF(AND('Your Requirements'!$B$13="Yes",T64&lt;&gt;"Yes"),"AI completed work, ","")&amp;IF(AND('Your Requirements'!$B$14="Yes",U64&lt;&gt;"Yes"),"Waiver of subrogation, ","")&amp;IF(AND('Your Requirements'!$B$15="Yes",V64&lt;&gt;"Yes"),"Primary and non-contributory, ","")&amp;IF(AND('Your Requirements'!$B$16="Yes",D64&lt;&gt;"Yes"),"W-9, ",""))-2)))</f>
        <v/>
      </c>
      <c r="AD64" s="35" t="str">
        <f aca="false">IF($A64="","",IF(OR(P64="None",AND(ISNUMBER(Z64),Z64&lt;0)),"Hold",IF(AB64&lt;&gt;"OK","Fix limits",IF(AC64&lt;&gt;"OK","Chase paperwork",IF(AND(ISNUMBER(Z64),Z64&lt;='Your Requirements'!$B$6),"Renew soon","Clear")))))</f>
        <v/>
      </c>
      <c r="AE64" s="36"/>
    </row>
    <row r="65" customFormat="false" ht="15" hidden="false" customHeight="false" outlineLevel="0" collapsed="false">
      <c r="A65" s="29"/>
      <c r="B65" s="29"/>
      <c r="C65" s="29"/>
      <c r="D65" s="29"/>
      <c r="E65" s="29"/>
      <c r="F65" s="30"/>
      <c r="G65" s="29"/>
      <c r="H65" s="29"/>
      <c r="I65" s="30"/>
      <c r="J65" s="31"/>
      <c r="K65" s="31"/>
      <c r="L65" s="30"/>
      <c r="M65" s="31"/>
      <c r="N65" s="30"/>
      <c r="O65" s="31"/>
      <c r="P65" s="29"/>
      <c r="Q65" s="30"/>
      <c r="R65" s="31"/>
      <c r="S65" s="29"/>
      <c r="T65" s="29"/>
      <c r="U65" s="29"/>
      <c r="V65" s="29"/>
      <c r="W65" s="30"/>
      <c r="X65" s="30"/>
      <c r="Y65" s="32" t="str">
        <f aca="false">IF($A65="","",IF(COUNT(F65,I65,L65,N65,Q65)=0,"",MIN(F65,I65,L65,N65,Q65)))</f>
        <v/>
      </c>
      <c r="Z65" s="33" t="str">
        <f aca="false">IF(OR($A65="",Y65=""),"",Y65-'Your Requirements'!$B$17)</f>
        <v/>
      </c>
      <c r="AA65" s="34" t="str">
        <f aca="false">IF($A65="","",IF(Y65="","No dates entered",IF(Z65&lt;0,IF(Y65=I65,"GL",IF(Y65=Q65,IF(P65="Exempt","Workers’ comp exemption","Workers’ comp"),IF(Y65=F65,"License",IF(Y65=L65,"Auto","Umbrella"))))&amp;" expired "&amp;-Z65&amp;" days ago",IF(Z65&lt;='Your Requirements'!$B$6,IF(Y65=I65,"GL",IF(Y65=Q65,IF(P65="Exempt","Workers’ comp exemption","Workers’ comp"),IF(Y65=F65,"License",IF(Y65=L65,"Auto","Umbrella"))))&amp;" expires in "&amp;Z65&amp;" days","OK"))))</f>
        <v/>
      </c>
      <c r="AB65" s="34" t="str">
        <f aca="false">IF($A65="","",IF(IF(AND('Your Requirements'!$B$7&gt;0,N(J65)&lt;'Your Requirements'!$B$7),"GL occurrence, ","")&amp;IF(AND('Your Requirements'!$B$8&gt;0,N(K65)&lt;'Your Requirements'!$B$8),"GL aggregate, ","")&amp;IF(AND('Your Requirements'!$B$9&gt;0,N(M65)&lt;'Your Requirements'!$B$9),"Auto, ","")&amp;IF(AND('Your Requirements'!$B$10&gt;0,N(O65)&lt;'Your Requirements'!$B$10),"Umbrella, ","")&amp;IF(AND('Your Requirements'!$B$11&gt;0,P65="Policy",N(R65)&lt;'Your Requirements'!$B$11),"Employer’s liability, ","")="","OK","Below your minimum: "&amp;LEFT(IF(AND('Your Requirements'!$B$7&gt;0,N(J65)&lt;'Your Requirements'!$B$7),"GL occurrence, ","")&amp;IF(AND('Your Requirements'!$B$8&gt;0,N(K65)&lt;'Your Requirements'!$B$8),"GL aggregate, ","")&amp;IF(AND('Your Requirements'!$B$9&gt;0,N(M65)&lt;'Your Requirements'!$B$9),"Auto, ","")&amp;IF(AND('Your Requirements'!$B$10&gt;0,N(O65)&lt;'Your Requirements'!$B$10),"Umbrella, ","")&amp;IF(AND('Your Requirements'!$B$11&gt;0,P65="Policy",N(R65)&lt;'Your Requirements'!$B$11),"Employer’s liability, ",""),LEN(IF(AND('Your Requirements'!$B$7&gt;0,N(J65)&lt;'Your Requirements'!$B$7),"GL occurrence, ","")&amp;IF(AND('Your Requirements'!$B$8&gt;0,N(K65)&lt;'Your Requirements'!$B$8),"GL aggregate, ","")&amp;IF(AND('Your Requirements'!$B$9&gt;0,N(M65)&lt;'Your Requirements'!$B$9),"Auto, ","")&amp;IF(AND('Your Requirements'!$B$10&gt;0,N(O65)&lt;'Your Requirements'!$B$10),"Umbrella, ","")&amp;IF(AND('Your Requirements'!$B$11&gt;0,P65="Policy",N(R65)&lt;'Your Requirements'!$B$11),"Employer’s liability, ",""))-2)))</f>
        <v/>
      </c>
      <c r="AC65" s="34" t="str">
        <f aca="false">IF($A65="","",IF(IF(I65="","GL dates, ","")&amp;IF(P65="","Workers’ comp status, ","")&amp;IF(AND(P65&lt;&gt;"None",P65&lt;&gt;"",Q65=""),"Workers’ comp dates, ","")&amp;IF(AND('Your Requirements'!$B$12="Yes",S65&lt;&gt;"Yes"),"AI ongoing, ","")&amp;IF(AND('Your Requirements'!$B$13="Yes",T65&lt;&gt;"Yes"),"AI completed work, ","")&amp;IF(AND('Your Requirements'!$B$14="Yes",U65&lt;&gt;"Yes"),"Waiver of subrogation, ","")&amp;IF(AND('Your Requirements'!$B$15="Yes",V65&lt;&gt;"Yes"),"Primary and non-contributory, ","")&amp;IF(AND('Your Requirements'!$B$16="Yes",D65&lt;&gt;"Yes"),"W-9, ","")="","OK","Missing: "&amp;LEFT(IF(I65="","GL dates, ","")&amp;IF(P65="","Workers’ comp status, ","")&amp;IF(AND(P65&lt;&gt;"None",P65&lt;&gt;"",Q65=""),"Workers’ comp dates, ","")&amp;IF(AND('Your Requirements'!$B$12="Yes",S65&lt;&gt;"Yes"),"AI ongoing, ","")&amp;IF(AND('Your Requirements'!$B$13="Yes",T65&lt;&gt;"Yes"),"AI completed work, ","")&amp;IF(AND('Your Requirements'!$B$14="Yes",U65&lt;&gt;"Yes"),"Waiver of subrogation, ","")&amp;IF(AND('Your Requirements'!$B$15="Yes",V65&lt;&gt;"Yes"),"Primary and non-contributory, ","")&amp;IF(AND('Your Requirements'!$B$16="Yes",D65&lt;&gt;"Yes"),"W-9, ",""),LEN(IF(I65="","GL dates, ","")&amp;IF(P65="","Workers’ comp status, ","")&amp;IF(AND(P65&lt;&gt;"None",P65&lt;&gt;"",Q65=""),"Workers’ comp dates, ","")&amp;IF(AND('Your Requirements'!$B$12="Yes",S65&lt;&gt;"Yes"),"AI ongoing, ","")&amp;IF(AND('Your Requirements'!$B$13="Yes",T65&lt;&gt;"Yes"),"AI completed work, ","")&amp;IF(AND('Your Requirements'!$B$14="Yes",U65&lt;&gt;"Yes"),"Waiver of subrogation, ","")&amp;IF(AND('Your Requirements'!$B$15="Yes",V65&lt;&gt;"Yes"),"Primary and non-contributory, ","")&amp;IF(AND('Your Requirements'!$B$16="Yes",D65&lt;&gt;"Yes"),"W-9, ",""))-2)))</f>
        <v/>
      </c>
      <c r="AD65" s="35" t="str">
        <f aca="false">IF($A65="","",IF(OR(P65="None",AND(ISNUMBER(Z65),Z65&lt;0)),"Hold",IF(AB65&lt;&gt;"OK","Fix limits",IF(AC65&lt;&gt;"OK","Chase paperwork",IF(AND(ISNUMBER(Z65),Z65&lt;='Your Requirements'!$B$6),"Renew soon","Clear")))))</f>
        <v/>
      </c>
      <c r="AE65" s="36"/>
    </row>
    <row r="66" customFormat="false" ht="15" hidden="false" customHeight="false" outlineLevel="0" collapsed="false">
      <c r="A66" s="29"/>
      <c r="B66" s="29"/>
      <c r="C66" s="29"/>
      <c r="D66" s="29"/>
      <c r="E66" s="29"/>
      <c r="F66" s="30"/>
      <c r="G66" s="29"/>
      <c r="H66" s="29"/>
      <c r="I66" s="30"/>
      <c r="J66" s="31"/>
      <c r="K66" s="31"/>
      <c r="L66" s="30"/>
      <c r="M66" s="31"/>
      <c r="N66" s="30"/>
      <c r="O66" s="31"/>
      <c r="P66" s="29"/>
      <c r="Q66" s="30"/>
      <c r="R66" s="31"/>
      <c r="S66" s="29"/>
      <c r="T66" s="29"/>
      <c r="U66" s="29"/>
      <c r="V66" s="29"/>
      <c r="W66" s="30"/>
      <c r="X66" s="30"/>
      <c r="Y66" s="32" t="str">
        <f aca="false">IF($A66="","",IF(COUNT(F66,I66,L66,N66,Q66)=0,"",MIN(F66,I66,L66,N66,Q66)))</f>
        <v/>
      </c>
      <c r="Z66" s="33" t="str">
        <f aca="false">IF(OR($A66="",Y66=""),"",Y66-'Your Requirements'!$B$17)</f>
        <v/>
      </c>
      <c r="AA66" s="34" t="str">
        <f aca="false">IF($A66="","",IF(Y66="","No dates entered",IF(Z66&lt;0,IF(Y66=I66,"GL",IF(Y66=Q66,IF(P66="Exempt","Workers’ comp exemption","Workers’ comp"),IF(Y66=F66,"License",IF(Y66=L66,"Auto","Umbrella"))))&amp;" expired "&amp;-Z66&amp;" days ago",IF(Z66&lt;='Your Requirements'!$B$6,IF(Y66=I66,"GL",IF(Y66=Q66,IF(P66="Exempt","Workers’ comp exemption","Workers’ comp"),IF(Y66=F66,"License",IF(Y66=L66,"Auto","Umbrella"))))&amp;" expires in "&amp;Z66&amp;" days","OK"))))</f>
        <v/>
      </c>
      <c r="AB66" s="34" t="str">
        <f aca="false">IF($A66="","",IF(IF(AND('Your Requirements'!$B$7&gt;0,N(J66)&lt;'Your Requirements'!$B$7),"GL occurrence, ","")&amp;IF(AND('Your Requirements'!$B$8&gt;0,N(K66)&lt;'Your Requirements'!$B$8),"GL aggregate, ","")&amp;IF(AND('Your Requirements'!$B$9&gt;0,N(M66)&lt;'Your Requirements'!$B$9),"Auto, ","")&amp;IF(AND('Your Requirements'!$B$10&gt;0,N(O66)&lt;'Your Requirements'!$B$10),"Umbrella, ","")&amp;IF(AND('Your Requirements'!$B$11&gt;0,P66="Policy",N(R66)&lt;'Your Requirements'!$B$11),"Employer’s liability, ","")="","OK","Below your minimum: "&amp;LEFT(IF(AND('Your Requirements'!$B$7&gt;0,N(J66)&lt;'Your Requirements'!$B$7),"GL occurrence, ","")&amp;IF(AND('Your Requirements'!$B$8&gt;0,N(K66)&lt;'Your Requirements'!$B$8),"GL aggregate, ","")&amp;IF(AND('Your Requirements'!$B$9&gt;0,N(M66)&lt;'Your Requirements'!$B$9),"Auto, ","")&amp;IF(AND('Your Requirements'!$B$10&gt;0,N(O66)&lt;'Your Requirements'!$B$10),"Umbrella, ","")&amp;IF(AND('Your Requirements'!$B$11&gt;0,P66="Policy",N(R66)&lt;'Your Requirements'!$B$11),"Employer’s liability, ",""),LEN(IF(AND('Your Requirements'!$B$7&gt;0,N(J66)&lt;'Your Requirements'!$B$7),"GL occurrence, ","")&amp;IF(AND('Your Requirements'!$B$8&gt;0,N(K66)&lt;'Your Requirements'!$B$8),"GL aggregate, ","")&amp;IF(AND('Your Requirements'!$B$9&gt;0,N(M66)&lt;'Your Requirements'!$B$9),"Auto, ","")&amp;IF(AND('Your Requirements'!$B$10&gt;0,N(O66)&lt;'Your Requirements'!$B$10),"Umbrella, ","")&amp;IF(AND('Your Requirements'!$B$11&gt;0,P66="Policy",N(R66)&lt;'Your Requirements'!$B$11),"Employer’s liability, ",""))-2)))</f>
        <v/>
      </c>
      <c r="AC66" s="34" t="str">
        <f aca="false">IF($A66="","",IF(IF(I66="","GL dates, ","")&amp;IF(P66="","Workers’ comp status, ","")&amp;IF(AND(P66&lt;&gt;"None",P66&lt;&gt;"",Q66=""),"Workers’ comp dates, ","")&amp;IF(AND('Your Requirements'!$B$12="Yes",S66&lt;&gt;"Yes"),"AI ongoing, ","")&amp;IF(AND('Your Requirements'!$B$13="Yes",T66&lt;&gt;"Yes"),"AI completed work, ","")&amp;IF(AND('Your Requirements'!$B$14="Yes",U66&lt;&gt;"Yes"),"Waiver of subrogation, ","")&amp;IF(AND('Your Requirements'!$B$15="Yes",V66&lt;&gt;"Yes"),"Primary and non-contributory, ","")&amp;IF(AND('Your Requirements'!$B$16="Yes",D66&lt;&gt;"Yes"),"W-9, ","")="","OK","Missing: "&amp;LEFT(IF(I66="","GL dates, ","")&amp;IF(P66="","Workers’ comp status, ","")&amp;IF(AND(P66&lt;&gt;"None",P66&lt;&gt;"",Q66=""),"Workers’ comp dates, ","")&amp;IF(AND('Your Requirements'!$B$12="Yes",S66&lt;&gt;"Yes"),"AI ongoing, ","")&amp;IF(AND('Your Requirements'!$B$13="Yes",T66&lt;&gt;"Yes"),"AI completed work, ","")&amp;IF(AND('Your Requirements'!$B$14="Yes",U66&lt;&gt;"Yes"),"Waiver of subrogation, ","")&amp;IF(AND('Your Requirements'!$B$15="Yes",V66&lt;&gt;"Yes"),"Primary and non-contributory, ","")&amp;IF(AND('Your Requirements'!$B$16="Yes",D66&lt;&gt;"Yes"),"W-9, ",""),LEN(IF(I66="","GL dates, ","")&amp;IF(P66="","Workers’ comp status, ","")&amp;IF(AND(P66&lt;&gt;"None",P66&lt;&gt;"",Q66=""),"Workers’ comp dates, ","")&amp;IF(AND('Your Requirements'!$B$12="Yes",S66&lt;&gt;"Yes"),"AI ongoing, ","")&amp;IF(AND('Your Requirements'!$B$13="Yes",T66&lt;&gt;"Yes"),"AI completed work, ","")&amp;IF(AND('Your Requirements'!$B$14="Yes",U66&lt;&gt;"Yes"),"Waiver of subrogation, ","")&amp;IF(AND('Your Requirements'!$B$15="Yes",V66&lt;&gt;"Yes"),"Primary and non-contributory, ","")&amp;IF(AND('Your Requirements'!$B$16="Yes",D66&lt;&gt;"Yes"),"W-9, ",""))-2)))</f>
        <v/>
      </c>
      <c r="AD66" s="35" t="str">
        <f aca="false">IF($A66="","",IF(OR(P66="None",AND(ISNUMBER(Z66),Z66&lt;0)),"Hold",IF(AB66&lt;&gt;"OK","Fix limits",IF(AC66&lt;&gt;"OK","Chase paperwork",IF(AND(ISNUMBER(Z66),Z66&lt;='Your Requirements'!$B$6),"Renew soon","Clear")))))</f>
        <v/>
      </c>
      <c r="AE66" s="36"/>
    </row>
    <row r="67" customFormat="false" ht="15" hidden="false" customHeight="false" outlineLevel="0" collapsed="false">
      <c r="A67" s="29"/>
      <c r="B67" s="29"/>
      <c r="C67" s="29"/>
      <c r="D67" s="29"/>
      <c r="E67" s="29"/>
      <c r="F67" s="30"/>
      <c r="G67" s="29"/>
      <c r="H67" s="29"/>
      <c r="I67" s="30"/>
      <c r="J67" s="31"/>
      <c r="K67" s="31"/>
      <c r="L67" s="30"/>
      <c r="M67" s="31"/>
      <c r="N67" s="30"/>
      <c r="O67" s="31"/>
      <c r="P67" s="29"/>
      <c r="Q67" s="30"/>
      <c r="R67" s="31"/>
      <c r="S67" s="29"/>
      <c r="T67" s="29"/>
      <c r="U67" s="29"/>
      <c r="V67" s="29"/>
      <c r="W67" s="30"/>
      <c r="X67" s="30"/>
      <c r="Y67" s="32" t="str">
        <f aca="false">IF($A67="","",IF(COUNT(F67,I67,L67,N67,Q67)=0,"",MIN(F67,I67,L67,N67,Q67)))</f>
        <v/>
      </c>
      <c r="Z67" s="33" t="str">
        <f aca="false">IF(OR($A67="",Y67=""),"",Y67-'Your Requirements'!$B$17)</f>
        <v/>
      </c>
      <c r="AA67" s="34" t="str">
        <f aca="false">IF($A67="","",IF(Y67="","No dates entered",IF(Z67&lt;0,IF(Y67=I67,"GL",IF(Y67=Q67,IF(P67="Exempt","Workers’ comp exemption","Workers’ comp"),IF(Y67=F67,"License",IF(Y67=L67,"Auto","Umbrella"))))&amp;" expired "&amp;-Z67&amp;" days ago",IF(Z67&lt;='Your Requirements'!$B$6,IF(Y67=I67,"GL",IF(Y67=Q67,IF(P67="Exempt","Workers’ comp exemption","Workers’ comp"),IF(Y67=F67,"License",IF(Y67=L67,"Auto","Umbrella"))))&amp;" expires in "&amp;Z67&amp;" days","OK"))))</f>
        <v/>
      </c>
      <c r="AB67" s="34" t="str">
        <f aca="false">IF($A67="","",IF(IF(AND('Your Requirements'!$B$7&gt;0,N(J67)&lt;'Your Requirements'!$B$7),"GL occurrence, ","")&amp;IF(AND('Your Requirements'!$B$8&gt;0,N(K67)&lt;'Your Requirements'!$B$8),"GL aggregate, ","")&amp;IF(AND('Your Requirements'!$B$9&gt;0,N(M67)&lt;'Your Requirements'!$B$9),"Auto, ","")&amp;IF(AND('Your Requirements'!$B$10&gt;0,N(O67)&lt;'Your Requirements'!$B$10),"Umbrella, ","")&amp;IF(AND('Your Requirements'!$B$11&gt;0,P67="Policy",N(R67)&lt;'Your Requirements'!$B$11),"Employer’s liability, ","")="","OK","Below your minimum: "&amp;LEFT(IF(AND('Your Requirements'!$B$7&gt;0,N(J67)&lt;'Your Requirements'!$B$7),"GL occurrence, ","")&amp;IF(AND('Your Requirements'!$B$8&gt;0,N(K67)&lt;'Your Requirements'!$B$8),"GL aggregate, ","")&amp;IF(AND('Your Requirements'!$B$9&gt;0,N(M67)&lt;'Your Requirements'!$B$9),"Auto, ","")&amp;IF(AND('Your Requirements'!$B$10&gt;0,N(O67)&lt;'Your Requirements'!$B$10),"Umbrella, ","")&amp;IF(AND('Your Requirements'!$B$11&gt;0,P67="Policy",N(R67)&lt;'Your Requirements'!$B$11),"Employer’s liability, ",""),LEN(IF(AND('Your Requirements'!$B$7&gt;0,N(J67)&lt;'Your Requirements'!$B$7),"GL occurrence, ","")&amp;IF(AND('Your Requirements'!$B$8&gt;0,N(K67)&lt;'Your Requirements'!$B$8),"GL aggregate, ","")&amp;IF(AND('Your Requirements'!$B$9&gt;0,N(M67)&lt;'Your Requirements'!$B$9),"Auto, ","")&amp;IF(AND('Your Requirements'!$B$10&gt;0,N(O67)&lt;'Your Requirements'!$B$10),"Umbrella, ","")&amp;IF(AND('Your Requirements'!$B$11&gt;0,P67="Policy",N(R67)&lt;'Your Requirements'!$B$11),"Employer’s liability, ",""))-2)))</f>
        <v/>
      </c>
      <c r="AC67" s="34" t="str">
        <f aca="false">IF($A67="","",IF(IF(I67="","GL dates, ","")&amp;IF(P67="","Workers’ comp status, ","")&amp;IF(AND(P67&lt;&gt;"None",P67&lt;&gt;"",Q67=""),"Workers’ comp dates, ","")&amp;IF(AND('Your Requirements'!$B$12="Yes",S67&lt;&gt;"Yes"),"AI ongoing, ","")&amp;IF(AND('Your Requirements'!$B$13="Yes",T67&lt;&gt;"Yes"),"AI completed work, ","")&amp;IF(AND('Your Requirements'!$B$14="Yes",U67&lt;&gt;"Yes"),"Waiver of subrogation, ","")&amp;IF(AND('Your Requirements'!$B$15="Yes",V67&lt;&gt;"Yes"),"Primary and non-contributory, ","")&amp;IF(AND('Your Requirements'!$B$16="Yes",D67&lt;&gt;"Yes"),"W-9, ","")="","OK","Missing: "&amp;LEFT(IF(I67="","GL dates, ","")&amp;IF(P67="","Workers’ comp status, ","")&amp;IF(AND(P67&lt;&gt;"None",P67&lt;&gt;"",Q67=""),"Workers’ comp dates, ","")&amp;IF(AND('Your Requirements'!$B$12="Yes",S67&lt;&gt;"Yes"),"AI ongoing, ","")&amp;IF(AND('Your Requirements'!$B$13="Yes",T67&lt;&gt;"Yes"),"AI completed work, ","")&amp;IF(AND('Your Requirements'!$B$14="Yes",U67&lt;&gt;"Yes"),"Waiver of subrogation, ","")&amp;IF(AND('Your Requirements'!$B$15="Yes",V67&lt;&gt;"Yes"),"Primary and non-contributory, ","")&amp;IF(AND('Your Requirements'!$B$16="Yes",D67&lt;&gt;"Yes"),"W-9, ",""),LEN(IF(I67="","GL dates, ","")&amp;IF(P67="","Workers’ comp status, ","")&amp;IF(AND(P67&lt;&gt;"None",P67&lt;&gt;"",Q67=""),"Workers’ comp dates, ","")&amp;IF(AND('Your Requirements'!$B$12="Yes",S67&lt;&gt;"Yes"),"AI ongoing, ","")&amp;IF(AND('Your Requirements'!$B$13="Yes",T67&lt;&gt;"Yes"),"AI completed work, ","")&amp;IF(AND('Your Requirements'!$B$14="Yes",U67&lt;&gt;"Yes"),"Waiver of subrogation, ","")&amp;IF(AND('Your Requirements'!$B$15="Yes",V67&lt;&gt;"Yes"),"Primary and non-contributory, ","")&amp;IF(AND('Your Requirements'!$B$16="Yes",D67&lt;&gt;"Yes"),"W-9, ",""))-2)))</f>
        <v/>
      </c>
      <c r="AD67" s="35" t="str">
        <f aca="false">IF($A67="","",IF(OR(P67="None",AND(ISNUMBER(Z67),Z67&lt;0)),"Hold",IF(AB67&lt;&gt;"OK","Fix limits",IF(AC67&lt;&gt;"OK","Chase paperwork",IF(AND(ISNUMBER(Z67),Z67&lt;='Your Requirements'!$B$6),"Renew soon","Clear")))))</f>
        <v/>
      </c>
      <c r="AE67" s="36"/>
    </row>
    <row r="68" customFormat="false" ht="15" hidden="false" customHeight="false" outlineLevel="0" collapsed="false">
      <c r="A68" s="29"/>
      <c r="B68" s="29"/>
      <c r="C68" s="29"/>
      <c r="D68" s="29"/>
      <c r="E68" s="29"/>
      <c r="F68" s="30"/>
      <c r="G68" s="29"/>
      <c r="H68" s="29"/>
      <c r="I68" s="30"/>
      <c r="J68" s="31"/>
      <c r="K68" s="31"/>
      <c r="L68" s="30"/>
      <c r="M68" s="31"/>
      <c r="N68" s="30"/>
      <c r="O68" s="31"/>
      <c r="P68" s="29"/>
      <c r="Q68" s="30"/>
      <c r="R68" s="31"/>
      <c r="S68" s="29"/>
      <c r="T68" s="29"/>
      <c r="U68" s="29"/>
      <c r="V68" s="29"/>
      <c r="W68" s="30"/>
      <c r="X68" s="30"/>
      <c r="Y68" s="32" t="str">
        <f aca="false">IF($A68="","",IF(COUNT(F68,I68,L68,N68,Q68)=0,"",MIN(F68,I68,L68,N68,Q68)))</f>
        <v/>
      </c>
      <c r="Z68" s="33" t="str">
        <f aca="false">IF(OR($A68="",Y68=""),"",Y68-'Your Requirements'!$B$17)</f>
        <v/>
      </c>
      <c r="AA68" s="34" t="str">
        <f aca="false">IF($A68="","",IF(Y68="","No dates entered",IF(Z68&lt;0,IF(Y68=I68,"GL",IF(Y68=Q68,IF(P68="Exempt","Workers’ comp exemption","Workers’ comp"),IF(Y68=F68,"License",IF(Y68=L68,"Auto","Umbrella"))))&amp;" expired "&amp;-Z68&amp;" days ago",IF(Z68&lt;='Your Requirements'!$B$6,IF(Y68=I68,"GL",IF(Y68=Q68,IF(P68="Exempt","Workers’ comp exemption","Workers’ comp"),IF(Y68=F68,"License",IF(Y68=L68,"Auto","Umbrella"))))&amp;" expires in "&amp;Z68&amp;" days","OK"))))</f>
        <v/>
      </c>
      <c r="AB68" s="34" t="str">
        <f aca="false">IF($A68="","",IF(IF(AND('Your Requirements'!$B$7&gt;0,N(J68)&lt;'Your Requirements'!$B$7),"GL occurrence, ","")&amp;IF(AND('Your Requirements'!$B$8&gt;0,N(K68)&lt;'Your Requirements'!$B$8),"GL aggregate, ","")&amp;IF(AND('Your Requirements'!$B$9&gt;0,N(M68)&lt;'Your Requirements'!$B$9),"Auto, ","")&amp;IF(AND('Your Requirements'!$B$10&gt;0,N(O68)&lt;'Your Requirements'!$B$10),"Umbrella, ","")&amp;IF(AND('Your Requirements'!$B$11&gt;0,P68="Policy",N(R68)&lt;'Your Requirements'!$B$11),"Employer’s liability, ","")="","OK","Below your minimum: "&amp;LEFT(IF(AND('Your Requirements'!$B$7&gt;0,N(J68)&lt;'Your Requirements'!$B$7),"GL occurrence, ","")&amp;IF(AND('Your Requirements'!$B$8&gt;0,N(K68)&lt;'Your Requirements'!$B$8),"GL aggregate, ","")&amp;IF(AND('Your Requirements'!$B$9&gt;0,N(M68)&lt;'Your Requirements'!$B$9),"Auto, ","")&amp;IF(AND('Your Requirements'!$B$10&gt;0,N(O68)&lt;'Your Requirements'!$B$10),"Umbrella, ","")&amp;IF(AND('Your Requirements'!$B$11&gt;0,P68="Policy",N(R68)&lt;'Your Requirements'!$B$11),"Employer’s liability, ",""),LEN(IF(AND('Your Requirements'!$B$7&gt;0,N(J68)&lt;'Your Requirements'!$B$7),"GL occurrence, ","")&amp;IF(AND('Your Requirements'!$B$8&gt;0,N(K68)&lt;'Your Requirements'!$B$8),"GL aggregate, ","")&amp;IF(AND('Your Requirements'!$B$9&gt;0,N(M68)&lt;'Your Requirements'!$B$9),"Auto, ","")&amp;IF(AND('Your Requirements'!$B$10&gt;0,N(O68)&lt;'Your Requirements'!$B$10),"Umbrella, ","")&amp;IF(AND('Your Requirements'!$B$11&gt;0,P68="Policy",N(R68)&lt;'Your Requirements'!$B$11),"Employer’s liability, ",""))-2)))</f>
        <v/>
      </c>
      <c r="AC68" s="34" t="str">
        <f aca="false">IF($A68="","",IF(IF(I68="","GL dates, ","")&amp;IF(P68="","Workers’ comp status, ","")&amp;IF(AND(P68&lt;&gt;"None",P68&lt;&gt;"",Q68=""),"Workers’ comp dates, ","")&amp;IF(AND('Your Requirements'!$B$12="Yes",S68&lt;&gt;"Yes"),"AI ongoing, ","")&amp;IF(AND('Your Requirements'!$B$13="Yes",T68&lt;&gt;"Yes"),"AI completed work, ","")&amp;IF(AND('Your Requirements'!$B$14="Yes",U68&lt;&gt;"Yes"),"Waiver of subrogation, ","")&amp;IF(AND('Your Requirements'!$B$15="Yes",V68&lt;&gt;"Yes"),"Primary and non-contributory, ","")&amp;IF(AND('Your Requirements'!$B$16="Yes",D68&lt;&gt;"Yes"),"W-9, ","")="","OK","Missing: "&amp;LEFT(IF(I68="","GL dates, ","")&amp;IF(P68="","Workers’ comp status, ","")&amp;IF(AND(P68&lt;&gt;"None",P68&lt;&gt;"",Q68=""),"Workers’ comp dates, ","")&amp;IF(AND('Your Requirements'!$B$12="Yes",S68&lt;&gt;"Yes"),"AI ongoing, ","")&amp;IF(AND('Your Requirements'!$B$13="Yes",T68&lt;&gt;"Yes"),"AI completed work, ","")&amp;IF(AND('Your Requirements'!$B$14="Yes",U68&lt;&gt;"Yes"),"Waiver of subrogation, ","")&amp;IF(AND('Your Requirements'!$B$15="Yes",V68&lt;&gt;"Yes"),"Primary and non-contributory, ","")&amp;IF(AND('Your Requirements'!$B$16="Yes",D68&lt;&gt;"Yes"),"W-9, ",""),LEN(IF(I68="","GL dates, ","")&amp;IF(P68="","Workers’ comp status, ","")&amp;IF(AND(P68&lt;&gt;"None",P68&lt;&gt;"",Q68=""),"Workers’ comp dates, ","")&amp;IF(AND('Your Requirements'!$B$12="Yes",S68&lt;&gt;"Yes"),"AI ongoing, ","")&amp;IF(AND('Your Requirements'!$B$13="Yes",T68&lt;&gt;"Yes"),"AI completed work, ","")&amp;IF(AND('Your Requirements'!$B$14="Yes",U68&lt;&gt;"Yes"),"Waiver of subrogation, ","")&amp;IF(AND('Your Requirements'!$B$15="Yes",V68&lt;&gt;"Yes"),"Primary and non-contributory, ","")&amp;IF(AND('Your Requirements'!$B$16="Yes",D68&lt;&gt;"Yes"),"W-9, ",""))-2)))</f>
        <v/>
      </c>
      <c r="AD68" s="35" t="str">
        <f aca="false">IF($A68="","",IF(OR(P68="None",AND(ISNUMBER(Z68),Z68&lt;0)),"Hold",IF(AB68&lt;&gt;"OK","Fix limits",IF(AC68&lt;&gt;"OK","Chase paperwork",IF(AND(ISNUMBER(Z68),Z68&lt;='Your Requirements'!$B$6),"Renew soon","Clear")))))</f>
        <v/>
      </c>
      <c r="AE68" s="36"/>
    </row>
    <row r="69" customFormat="false" ht="15" hidden="false" customHeight="false" outlineLevel="0" collapsed="false">
      <c r="A69" s="29"/>
      <c r="B69" s="29"/>
      <c r="C69" s="29"/>
      <c r="D69" s="29"/>
      <c r="E69" s="29"/>
      <c r="F69" s="30"/>
      <c r="G69" s="29"/>
      <c r="H69" s="29"/>
      <c r="I69" s="30"/>
      <c r="J69" s="31"/>
      <c r="K69" s="31"/>
      <c r="L69" s="30"/>
      <c r="M69" s="31"/>
      <c r="N69" s="30"/>
      <c r="O69" s="31"/>
      <c r="P69" s="29"/>
      <c r="Q69" s="30"/>
      <c r="R69" s="31"/>
      <c r="S69" s="29"/>
      <c r="T69" s="29"/>
      <c r="U69" s="29"/>
      <c r="V69" s="29"/>
      <c r="W69" s="30"/>
      <c r="X69" s="30"/>
      <c r="Y69" s="32" t="str">
        <f aca="false">IF($A69="","",IF(COUNT(F69,I69,L69,N69,Q69)=0,"",MIN(F69,I69,L69,N69,Q69)))</f>
        <v/>
      </c>
      <c r="Z69" s="33" t="str">
        <f aca="false">IF(OR($A69="",Y69=""),"",Y69-'Your Requirements'!$B$17)</f>
        <v/>
      </c>
      <c r="AA69" s="34" t="str">
        <f aca="false">IF($A69="","",IF(Y69="","No dates entered",IF(Z69&lt;0,IF(Y69=I69,"GL",IF(Y69=Q69,IF(P69="Exempt","Workers’ comp exemption","Workers’ comp"),IF(Y69=F69,"License",IF(Y69=L69,"Auto","Umbrella"))))&amp;" expired "&amp;-Z69&amp;" days ago",IF(Z69&lt;='Your Requirements'!$B$6,IF(Y69=I69,"GL",IF(Y69=Q69,IF(P69="Exempt","Workers’ comp exemption","Workers’ comp"),IF(Y69=F69,"License",IF(Y69=L69,"Auto","Umbrella"))))&amp;" expires in "&amp;Z69&amp;" days","OK"))))</f>
        <v/>
      </c>
      <c r="AB69" s="34" t="str">
        <f aca="false">IF($A69="","",IF(IF(AND('Your Requirements'!$B$7&gt;0,N(J69)&lt;'Your Requirements'!$B$7),"GL occurrence, ","")&amp;IF(AND('Your Requirements'!$B$8&gt;0,N(K69)&lt;'Your Requirements'!$B$8),"GL aggregate, ","")&amp;IF(AND('Your Requirements'!$B$9&gt;0,N(M69)&lt;'Your Requirements'!$B$9),"Auto, ","")&amp;IF(AND('Your Requirements'!$B$10&gt;0,N(O69)&lt;'Your Requirements'!$B$10),"Umbrella, ","")&amp;IF(AND('Your Requirements'!$B$11&gt;0,P69="Policy",N(R69)&lt;'Your Requirements'!$B$11),"Employer’s liability, ","")="","OK","Below your minimum: "&amp;LEFT(IF(AND('Your Requirements'!$B$7&gt;0,N(J69)&lt;'Your Requirements'!$B$7),"GL occurrence, ","")&amp;IF(AND('Your Requirements'!$B$8&gt;0,N(K69)&lt;'Your Requirements'!$B$8),"GL aggregate, ","")&amp;IF(AND('Your Requirements'!$B$9&gt;0,N(M69)&lt;'Your Requirements'!$B$9),"Auto, ","")&amp;IF(AND('Your Requirements'!$B$10&gt;0,N(O69)&lt;'Your Requirements'!$B$10),"Umbrella, ","")&amp;IF(AND('Your Requirements'!$B$11&gt;0,P69="Policy",N(R69)&lt;'Your Requirements'!$B$11),"Employer’s liability, ",""),LEN(IF(AND('Your Requirements'!$B$7&gt;0,N(J69)&lt;'Your Requirements'!$B$7),"GL occurrence, ","")&amp;IF(AND('Your Requirements'!$B$8&gt;0,N(K69)&lt;'Your Requirements'!$B$8),"GL aggregate, ","")&amp;IF(AND('Your Requirements'!$B$9&gt;0,N(M69)&lt;'Your Requirements'!$B$9),"Auto, ","")&amp;IF(AND('Your Requirements'!$B$10&gt;0,N(O69)&lt;'Your Requirements'!$B$10),"Umbrella, ","")&amp;IF(AND('Your Requirements'!$B$11&gt;0,P69="Policy",N(R69)&lt;'Your Requirements'!$B$11),"Employer’s liability, ",""))-2)))</f>
        <v/>
      </c>
      <c r="AC69" s="34" t="str">
        <f aca="false">IF($A69="","",IF(IF(I69="","GL dates, ","")&amp;IF(P69="","Workers’ comp status, ","")&amp;IF(AND(P69&lt;&gt;"None",P69&lt;&gt;"",Q69=""),"Workers’ comp dates, ","")&amp;IF(AND('Your Requirements'!$B$12="Yes",S69&lt;&gt;"Yes"),"AI ongoing, ","")&amp;IF(AND('Your Requirements'!$B$13="Yes",T69&lt;&gt;"Yes"),"AI completed work, ","")&amp;IF(AND('Your Requirements'!$B$14="Yes",U69&lt;&gt;"Yes"),"Waiver of subrogation, ","")&amp;IF(AND('Your Requirements'!$B$15="Yes",V69&lt;&gt;"Yes"),"Primary and non-contributory, ","")&amp;IF(AND('Your Requirements'!$B$16="Yes",D69&lt;&gt;"Yes"),"W-9, ","")="","OK","Missing: "&amp;LEFT(IF(I69="","GL dates, ","")&amp;IF(P69="","Workers’ comp status, ","")&amp;IF(AND(P69&lt;&gt;"None",P69&lt;&gt;"",Q69=""),"Workers’ comp dates, ","")&amp;IF(AND('Your Requirements'!$B$12="Yes",S69&lt;&gt;"Yes"),"AI ongoing, ","")&amp;IF(AND('Your Requirements'!$B$13="Yes",T69&lt;&gt;"Yes"),"AI completed work, ","")&amp;IF(AND('Your Requirements'!$B$14="Yes",U69&lt;&gt;"Yes"),"Waiver of subrogation, ","")&amp;IF(AND('Your Requirements'!$B$15="Yes",V69&lt;&gt;"Yes"),"Primary and non-contributory, ","")&amp;IF(AND('Your Requirements'!$B$16="Yes",D69&lt;&gt;"Yes"),"W-9, ",""),LEN(IF(I69="","GL dates, ","")&amp;IF(P69="","Workers’ comp status, ","")&amp;IF(AND(P69&lt;&gt;"None",P69&lt;&gt;"",Q69=""),"Workers’ comp dates, ","")&amp;IF(AND('Your Requirements'!$B$12="Yes",S69&lt;&gt;"Yes"),"AI ongoing, ","")&amp;IF(AND('Your Requirements'!$B$13="Yes",T69&lt;&gt;"Yes"),"AI completed work, ","")&amp;IF(AND('Your Requirements'!$B$14="Yes",U69&lt;&gt;"Yes"),"Waiver of subrogation, ","")&amp;IF(AND('Your Requirements'!$B$15="Yes",V69&lt;&gt;"Yes"),"Primary and non-contributory, ","")&amp;IF(AND('Your Requirements'!$B$16="Yes",D69&lt;&gt;"Yes"),"W-9, ",""))-2)))</f>
        <v/>
      </c>
      <c r="AD69" s="35" t="str">
        <f aca="false">IF($A69="","",IF(OR(P69="None",AND(ISNUMBER(Z69),Z69&lt;0)),"Hold",IF(AB69&lt;&gt;"OK","Fix limits",IF(AC69&lt;&gt;"OK","Chase paperwork",IF(AND(ISNUMBER(Z69),Z69&lt;='Your Requirements'!$B$6),"Renew soon","Clear")))))</f>
        <v/>
      </c>
      <c r="AE69" s="36"/>
    </row>
    <row r="70" customFormat="false" ht="15" hidden="false" customHeight="false" outlineLevel="0" collapsed="false">
      <c r="A70" s="29"/>
      <c r="B70" s="29"/>
      <c r="C70" s="29"/>
      <c r="D70" s="29"/>
      <c r="E70" s="29"/>
      <c r="F70" s="30"/>
      <c r="G70" s="29"/>
      <c r="H70" s="29"/>
      <c r="I70" s="30"/>
      <c r="J70" s="31"/>
      <c r="K70" s="31"/>
      <c r="L70" s="30"/>
      <c r="M70" s="31"/>
      <c r="N70" s="30"/>
      <c r="O70" s="31"/>
      <c r="P70" s="29"/>
      <c r="Q70" s="30"/>
      <c r="R70" s="31"/>
      <c r="S70" s="29"/>
      <c r="T70" s="29"/>
      <c r="U70" s="29"/>
      <c r="V70" s="29"/>
      <c r="W70" s="30"/>
      <c r="X70" s="30"/>
      <c r="Y70" s="32" t="str">
        <f aca="false">IF($A70="","",IF(COUNT(F70,I70,L70,N70,Q70)=0,"",MIN(F70,I70,L70,N70,Q70)))</f>
        <v/>
      </c>
      <c r="Z70" s="33" t="str">
        <f aca="false">IF(OR($A70="",Y70=""),"",Y70-'Your Requirements'!$B$17)</f>
        <v/>
      </c>
      <c r="AA70" s="34" t="str">
        <f aca="false">IF($A70="","",IF(Y70="","No dates entered",IF(Z70&lt;0,IF(Y70=I70,"GL",IF(Y70=Q70,IF(P70="Exempt","Workers’ comp exemption","Workers’ comp"),IF(Y70=F70,"License",IF(Y70=L70,"Auto","Umbrella"))))&amp;" expired "&amp;-Z70&amp;" days ago",IF(Z70&lt;='Your Requirements'!$B$6,IF(Y70=I70,"GL",IF(Y70=Q70,IF(P70="Exempt","Workers’ comp exemption","Workers’ comp"),IF(Y70=F70,"License",IF(Y70=L70,"Auto","Umbrella"))))&amp;" expires in "&amp;Z70&amp;" days","OK"))))</f>
        <v/>
      </c>
      <c r="AB70" s="34" t="str">
        <f aca="false">IF($A70="","",IF(IF(AND('Your Requirements'!$B$7&gt;0,N(J70)&lt;'Your Requirements'!$B$7),"GL occurrence, ","")&amp;IF(AND('Your Requirements'!$B$8&gt;0,N(K70)&lt;'Your Requirements'!$B$8),"GL aggregate, ","")&amp;IF(AND('Your Requirements'!$B$9&gt;0,N(M70)&lt;'Your Requirements'!$B$9),"Auto, ","")&amp;IF(AND('Your Requirements'!$B$10&gt;0,N(O70)&lt;'Your Requirements'!$B$10),"Umbrella, ","")&amp;IF(AND('Your Requirements'!$B$11&gt;0,P70="Policy",N(R70)&lt;'Your Requirements'!$B$11),"Employer’s liability, ","")="","OK","Below your minimum: "&amp;LEFT(IF(AND('Your Requirements'!$B$7&gt;0,N(J70)&lt;'Your Requirements'!$B$7),"GL occurrence, ","")&amp;IF(AND('Your Requirements'!$B$8&gt;0,N(K70)&lt;'Your Requirements'!$B$8),"GL aggregate, ","")&amp;IF(AND('Your Requirements'!$B$9&gt;0,N(M70)&lt;'Your Requirements'!$B$9),"Auto, ","")&amp;IF(AND('Your Requirements'!$B$10&gt;0,N(O70)&lt;'Your Requirements'!$B$10),"Umbrella, ","")&amp;IF(AND('Your Requirements'!$B$11&gt;0,P70="Policy",N(R70)&lt;'Your Requirements'!$B$11),"Employer’s liability, ",""),LEN(IF(AND('Your Requirements'!$B$7&gt;0,N(J70)&lt;'Your Requirements'!$B$7),"GL occurrence, ","")&amp;IF(AND('Your Requirements'!$B$8&gt;0,N(K70)&lt;'Your Requirements'!$B$8),"GL aggregate, ","")&amp;IF(AND('Your Requirements'!$B$9&gt;0,N(M70)&lt;'Your Requirements'!$B$9),"Auto, ","")&amp;IF(AND('Your Requirements'!$B$10&gt;0,N(O70)&lt;'Your Requirements'!$B$10),"Umbrella, ","")&amp;IF(AND('Your Requirements'!$B$11&gt;0,P70="Policy",N(R70)&lt;'Your Requirements'!$B$11),"Employer’s liability, ",""))-2)))</f>
        <v/>
      </c>
      <c r="AC70" s="34" t="str">
        <f aca="false">IF($A70="","",IF(IF(I70="","GL dates, ","")&amp;IF(P70="","Workers’ comp status, ","")&amp;IF(AND(P70&lt;&gt;"None",P70&lt;&gt;"",Q70=""),"Workers’ comp dates, ","")&amp;IF(AND('Your Requirements'!$B$12="Yes",S70&lt;&gt;"Yes"),"AI ongoing, ","")&amp;IF(AND('Your Requirements'!$B$13="Yes",T70&lt;&gt;"Yes"),"AI completed work, ","")&amp;IF(AND('Your Requirements'!$B$14="Yes",U70&lt;&gt;"Yes"),"Waiver of subrogation, ","")&amp;IF(AND('Your Requirements'!$B$15="Yes",V70&lt;&gt;"Yes"),"Primary and non-contributory, ","")&amp;IF(AND('Your Requirements'!$B$16="Yes",D70&lt;&gt;"Yes"),"W-9, ","")="","OK","Missing: "&amp;LEFT(IF(I70="","GL dates, ","")&amp;IF(P70="","Workers’ comp status, ","")&amp;IF(AND(P70&lt;&gt;"None",P70&lt;&gt;"",Q70=""),"Workers’ comp dates, ","")&amp;IF(AND('Your Requirements'!$B$12="Yes",S70&lt;&gt;"Yes"),"AI ongoing, ","")&amp;IF(AND('Your Requirements'!$B$13="Yes",T70&lt;&gt;"Yes"),"AI completed work, ","")&amp;IF(AND('Your Requirements'!$B$14="Yes",U70&lt;&gt;"Yes"),"Waiver of subrogation, ","")&amp;IF(AND('Your Requirements'!$B$15="Yes",V70&lt;&gt;"Yes"),"Primary and non-contributory, ","")&amp;IF(AND('Your Requirements'!$B$16="Yes",D70&lt;&gt;"Yes"),"W-9, ",""),LEN(IF(I70="","GL dates, ","")&amp;IF(P70="","Workers’ comp status, ","")&amp;IF(AND(P70&lt;&gt;"None",P70&lt;&gt;"",Q70=""),"Workers’ comp dates, ","")&amp;IF(AND('Your Requirements'!$B$12="Yes",S70&lt;&gt;"Yes"),"AI ongoing, ","")&amp;IF(AND('Your Requirements'!$B$13="Yes",T70&lt;&gt;"Yes"),"AI completed work, ","")&amp;IF(AND('Your Requirements'!$B$14="Yes",U70&lt;&gt;"Yes"),"Waiver of subrogation, ","")&amp;IF(AND('Your Requirements'!$B$15="Yes",V70&lt;&gt;"Yes"),"Primary and non-contributory, ","")&amp;IF(AND('Your Requirements'!$B$16="Yes",D70&lt;&gt;"Yes"),"W-9, ",""))-2)))</f>
        <v/>
      </c>
      <c r="AD70" s="35" t="str">
        <f aca="false">IF($A70="","",IF(OR(P70="None",AND(ISNUMBER(Z70),Z70&lt;0)),"Hold",IF(AB70&lt;&gt;"OK","Fix limits",IF(AC70&lt;&gt;"OK","Chase paperwork",IF(AND(ISNUMBER(Z70),Z70&lt;='Your Requirements'!$B$6),"Renew soon","Clear")))))</f>
        <v/>
      </c>
      <c r="AE70" s="36"/>
    </row>
    <row r="71" customFormat="false" ht="15" hidden="false" customHeight="false" outlineLevel="0" collapsed="false">
      <c r="A71" s="29"/>
      <c r="B71" s="29"/>
      <c r="C71" s="29"/>
      <c r="D71" s="29"/>
      <c r="E71" s="29"/>
      <c r="F71" s="30"/>
      <c r="G71" s="29"/>
      <c r="H71" s="29"/>
      <c r="I71" s="30"/>
      <c r="J71" s="31"/>
      <c r="K71" s="31"/>
      <c r="L71" s="30"/>
      <c r="M71" s="31"/>
      <c r="N71" s="30"/>
      <c r="O71" s="31"/>
      <c r="P71" s="29"/>
      <c r="Q71" s="30"/>
      <c r="R71" s="31"/>
      <c r="S71" s="29"/>
      <c r="T71" s="29"/>
      <c r="U71" s="29"/>
      <c r="V71" s="29"/>
      <c r="W71" s="30"/>
      <c r="X71" s="30"/>
      <c r="Y71" s="32" t="str">
        <f aca="false">IF($A71="","",IF(COUNT(F71,I71,L71,N71,Q71)=0,"",MIN(F71,I71,L71,N71,Q71)))</f>
        <v/>
      </c>
      <c r="Z71" s="33" t="str">
        <f aca="false">IF(OR($A71="",Y71=""),"",Y71-'Your Requirements'!$B$17)</f>
        <v/>
      </c>
      <c r="AA71" s="34" t="str">
        <f aca="false">IF($A71="","",IF(Y71="","No dates entered",IF(Z71&lt;0,IF(Y71=I71,"GL",IF(Y71=Q71,IF(P71="Exempt","Workers’ comp exemption","Workers’ comp"),IF(Y71=F71,"License",IF(Y71=L71,"Auto","Umbrella"))))&amp;" expired "&amp;-Z71&amp;" days ago",IF(Z71&lt;='Your Requirements'!$B$6,IF(Y71=I71,"GL",IF(Y71=Q71,IF(P71="Exempt","Workers’ comp exemption","Workers’ comp"),IF(Y71=F71,"License",IF(Y71=L71,"Auto","Umbrella"))))&amp;" expires in "&amp;Z71&amp;" days","OK"))))</f>
        <v/>
      </c>
      <c r="AB71" s="34" t="str">
        <f aca="false">IF($A71="","",IF(IF(AND('Your Requirements'!$B$7&gt;0,N(J71)&lt;'Your Requirements'!$B$7),"GL occurrence, ","")&amp;IF(AND('Your Requirements'!$B$8&gt;0,N(K71)&lt;'Your Requirements'!$B$8),"GL aggregate, ","")&amp;IF(AND('Your Requirements'!$B$9&gt;0,N(M71)&lt;'Your Requirements'!$B$9),"Auto, ","")&amp;IF(AND('Your Requirements'!$B$10&gt;0,N(O71)&lt;'Your Requirements'!$B$10),"Umbrella, ","")&amp;IF(AND('Your Requirements'!$B$11&gt;0,P71="Policy",N(R71)&lt;'Your Requirements'!$B$11),"Employer’s liability, ","")="","OK","Below your minimum: "&amp;LEFT(IF(AND('Your Requirements'!$B$7&gt;0,N(J71)&lt;'Your Requirements'!$B$7),"GL occurrence, ","")&amp;IF(AND('Your Requirements'!$B$8&gt;0,N(K71)&lt;'Your Requirements'!$B$8),"GL aggregate, ","")&amp;IF(AND('Your Requirements'!$B$9&gt;0,N(M71)&lt;'Your Requirements'!$B$9),"Auto, ","")&amp;IF(AND('Your Requirements'!$B$10&gt;0,N(O71)&lt;'Your Requirements'!$B$10),"Umbrella, ","")&amp;IF(AND('Your Requirements'!$B$11&gt;0,P71="Policy",N(R71)&lt;'Your Requirements'!$B$11),"Employer’s liability, ",""),LEN(IF(AND('Your Requirements'!$B$7&gt;0,N(J71)&lt;'Your Requirements'!$B$7),"GL occurrence, ","")&amp;IF(AND('Your Requirements'!$B$8&gt;0,N(K71)&lt;'Your Requirements'!$B$8),"GL aggregate, ","")&amp;IF(AND('Your Requirements'!$B$9&gt;0,N(M71)&lt;'Your Requirements'!$B$9),"Auto, ","")&amp;IF(AND('Your Requirements'!$B$10&gt;0,N(O71)&lt;'Your Requirements'!$B$10),"Umbrella, ","")&amp;IF(AND('Your Requirements'!$B$11&gt;0,P71="Policy",N(R71)&lt;'Your Requirements'!$B$11),"Employer’s liability, ",""))-2)))</f>
        <v/>
      </c>
      <c r="AC71" s="34" t="str">
        <f aca="false">IF($A71="","",IF(IF(I71="","GL dates, ","")&amp;IF(P71="","Workers’ comp status, ","")&amp;IF(AND(P71&lt;&gt;"None",P71&lt;&gt;"",Q71=""),"Workers’ comp dates, ","")&amp;IF(AND('Your Requirements'!$B$12="Yes",S71&lt;&gt;"Yes"),"AI ongoing, ","")&amp;IF(AND('Your Requirements'!$B$13="Yes",T71&lt;&gt;"Yes"),"AI completed work, ","")&amp;IF(AND('Your Requirements'!$B$14="Yes",U71&lt;&gt;"Yes"),"Waiver of subrogation, ","")&amp;IF(AND('Your Requirements'!$B$15="Yes",V71&lt;&gt;"Yes"),"Primary and non-contributory, ","")&amp;IF(AND('Your Requirements'!$B$16="Yes",D71&lt;&gt;"Yes"),"W-9, ","")="","OK","Missing: "&amp;LEFT(IF(I71="","GL dates, ","")&amp;IF(P71="","Workers’ comp status, ","")&amp;IF(AND(P71&lt;&gt;"None",P71&lt;&gt;"",Q71=""),"Workers’ comp dates, ","")&amp;IF(AND('Your Requirements'!$B$12="Yes",S71&lt;&gt;"Yes"),"AI ongoing, ","")&amp;IF(AND('Your Requirements'!$B$13="Yes",T71&lt;&gt;"Yes"),"AI completed work, ","")&amp;IF(AND('Your Requirements'!$B$14="Yes",U71&lt;&gt;"Yes"),"Waiver of subrogation, ","")&amp;IF(AND('Your Requirements'!$B$15="Yes",V71&lt;&gt;"Yes"),"Primary and non-contributory, ","")&amp;IF(AND('Your Requirements'!$B$16="Yes",D71&lt;&gt;"Yes"),"W-9, ",""),LEN(IF(I71="","GL dates, ","")&amp;IF(P71="","Workers’ comp status, ","")&amp;IF(AND(P71&lt;&gt;"None",P71&lt;&gt;"",Q71=""),"Workers’ comp dates, ","")&amp;IF(AND('Your Requirements'!$B$12="Yes",S71&lt;&gt;"Yes"),"AI ongoing, ","")&amp;IF(AND('Your Requirements'!$B$13="Yes",T71&lt;&gt;"Yes"),"AI completed work, ","")&amp;IF(AND('Your Requirements'!$B$14="Yes",U71&lt;&gt;"Yes"),"Waiver of subrogation, ","")&amp;IF(AND('Your Requirements'!$B$15="Yes",V71&lt;&gt;"Yes"),"Primary and non-contributory, ","")&amp;IF(AND('Your Requirements'!$B$16="Yes",D71&lt;&gt;"Yes"),"W-9, ",""))-2)))</f>
        <v/>
      </c>
      <c r="AD71" s="35" t="str">
        <f aca="false">IF($A71="","",IF(OR(P71="None",AND(ISNUMBER(Z71),Z71&lt;0)),"Hold",IF(AB71&lt;&gt;"OK","Fix limits",IF(AC71&lt;&gt;"OK","Chase paperwork",IF(AND(ISNUMBER(Z71),Z71&lt;='Your Requirements'!$B$6),"Renew soon","Clear")))))</f>
        <v/>
      </c>
      <c r="AE71" s="36"/>
    </row>
    <row r="72" customFormat="false" ht="15" hidden="false" customHeight="false" outlineLevel="0" collapsed="false">
      <c r="A72" s="29"/>
      <c r="B72" s="29"/>
      <c r="C72" s="29"/>
      <c r="D72" s="29"/>
      <c r="E72" s="29"/>
      <c r="F72" s="30"/>
      <c r="G72" s="29"/>
      <c r="H72" s="29"/>
      <c r="I72" s="30"/>
      <c r="J72" s="31"/>
      <c r="K72" s="31"/>
      <c r="L72" s="30"/>
      <c r="M72" s="31"/>
      <c r="N72" s="30"/>
      <c r="O72" s="31"/>
      <c r="P72" s="29"/>
      <c r="Q72" s="30"/>
      <c r="R72" s="31"/>
      <c r="S72" s="29"/>
      <c r="T72" s="29"/>
      <c r="U72" s="29"/>
      <c r="V72" s="29"/>
      <c r="W72" s="30"/>
      <c r="X72" s="30"/>
      <c r="Y72" s="32" t="str">
        <f aca="false">IF($A72="","",IF(COUNT(F72,I72,L72,N72,Q72)=0,"",MIN(F72,I72,L72,N72,Q72)))</f>
        <v/>
      </c>
      <c r="Z72" s="33" t="str">
        <f aca="false">IF(OR($A72="",Y72=""),"",Y72-'Your Requirements'!$B$17)</f>
        <v/>
      </c>
      <c r="AA72" s="34" t="str">
        <f aca="false">IF($A72="","",IF(Y72="","No dates entered",IF(Z72&lt;0,IF(Y72=I72,"GL",IF(Y72=Q72,IF(P72="Exempt","Workers’ comp exemption","Workers’ comp"),IF(Y72=F72,"License",IF(Y72=L72,"Auto","Umbrella"))))&amp;" expired "&amp;-Z72&amp;" days ago",IF(Z72&lt;='Your Requirements'!$B$6,IF(Y72=I72,"GL",IF(Y72=Q72,IF(P72="Exempt","Workers’ comp exemption","Workers’ comp"),IF(Y72=F72,"License",IF(Y72=L72,"Auto","Umbrella"))))&amp;" expires in "&amp;Z72&amp;" days","OK"))))</f>
        <v/>
      </c>
      <c r="AB72" s="34" t="str">
        <f aca="false">IF($A72="","",IF(IF(AND('Your Requirements'!$B$7&gt;0,N(J72)&lt;'Your Requirements'!$B$7),"GL occurrence, ","")&amp;IF(AND('Your Requirements'!$B$8&gt;0,N(K72)&lt;'Your Requirements'!$B$8),"GL aggregate, ","")&amp;IF(AND('Your Requirements'!$B$9&gt;0,N(M72)&lt;'Your Requirements'!$B$9),"Auto, ","")&amp;IF(AND('Your Requirements'!$B$10&gt;0,N(O72)&lt;'Your Requirements'!$B$10),"Umbrella, ","")&amp;IF(AND('Your Requirements'!$B$11&gt;0,P72="Policy",N(R72)&lt;'Your Requirements'!$B$11),"Employer’s liability, ","")="","OK","Below your minimum: "&amp;LEFT(IF(AND('Your Requirements'!$B$7&gt;0,N(J72)&lt;'Your Requirements'!$B$7),"GL occurrence, ","")&amp;IF(AND('Your Requirements'!$B$8&gt;0,N(K72)&lt;'Your Requirements'!$B$8),"GL aggregate, ","")&amp;IF(AND('Your Requirements'!$B$9&gt;0,N(M72)&lt;'Your Requirements'!$B$9),"Auto, ","")&amp;IF(AND('Your Requirements'!$B$10&gt;0,N(O72)&lt;'Your Requirements'!$B$10),"Umbrella, ","")&amp;IF(AND('Your Requirements'!$B$11&gt;0,P72="Policy",N(R72)&lt;'Your Requirements'!$B$11),"Employer’s liability, ",""),LEN(IF(AND('Your Requirements'!$B$7&gt;0,N(J72)&lt;'Your Requirements'!$B$7),"GL occurrence, ","")&amp;IF(AND('Your Requirements'!$B$8&gt;0,N(K72)&lt;'Your Requirements'!$B$8),"GL aggregate, ","")&amp;IF(AND('Your Requirements'!$B$9&gt;0,N(M72)&lt;'Your Requirements'!$B$9),"Auto, ","")&amp;IF(AND('Your Requirements'!$B$10&gt;0,N(O72)&lt;'Your Requirements'!$B$10),"Umbrella, ","")&amp;IF(AND('Your Requirements'!$B$11&gt;0,P72="Policy",N(R72)&lt;'Your Requirements'!$B$11),"Employer’s liability, ",""))-2)))</f>
        <v/>
      </c>
      <c r="AC72" s="34" t="str">
        <f aca="false">IF($A72="","",IF(IF(I72="","GL dates, ","")&amp;IF(P72="","Workers’ comp status, ","")&amp;IF(AND(P72&lt;&gt;"None",P72&lt;&gt;"",Q72=""),"Workers’ comp dates, ","")&amp;IF(AND('Your Requirements'!$B$12="Yes",S72&lt;&gt;"Yes"),"AI ongoing, ","")&amp;IF(AND('Your Requirements'!$B$13="Yes",T72&lt;&gt;"Yes"),"AI completed work, ","")&amp;IF(AND('Your Requirements'!$B$14="Yes",U72&lt;&gt;"Yes"),"Waiver of subrogation, ","")&amp;IF(AND('Your Requirements'!$B$15="Yes",V72&lt;&gt;"Yes"),"Primary and non-contributory, ","")&amp;IF(AND('Your Requirements'!$B$16="Yes",D72&lt;&gt;"Yes"),"W-9, ","")="","OK","Missing: "&amp;LEFT(IF(I72="","GL dates, ","")&amp;IF(P72="","Workers’ comp status, ","")&amp;IF(AND(P72&lt;&gt;"None",P72&lt;&gt;"",Q72=""),"Workers’ comp dates, ","")&amp;IF(AND('Your Requirements'!$B$12="Yes",S72&lt;&gt;"Yes"),"AI ongoing, ","")&amp;IF(AND('Your Requirements'!$B$13="Yes",T72&lt;&gt;"Yes"),"AI completed work, ","")&amp;IF(AND('Your Requirements'!$B$14="Yes",U72&lt;&gt;"Yes"),"Waiver of subrogation, ","")&amp;IF(AND('Your Requirements'!$B$15="Yes",V72&lt;&gt;"Yes"),"Primary and non-contributory, ","")&amp;IF(AND('Your Requirements'!$B$16="Yes",D72&lt;&gt;"Yes"),"W-9, ",""),LEN(IF(I72="","GL dates, ","")&amp;IF(P72="","Workers’ comp status, ","")&amp;IF(AND(P72&lt;&gt;"None",P72&lt;&gt;"",Q72=""),"Workers’ comp dates, ","")&amp;IF(AND('Your Requirements'!$B$12="Yes",S72&lt;&gt;"Yes"),"AI ongoing, ","")&amp;IF(AND('Your Requirements'!$B$13="Yes",T72&lt;&gt;"Yes"),"AI completed work, ","")&amp;IF(AND('Your Requirements'!$B$14="Yes",U72&lt;&gt;"Yes"),"Waiver of subrogation, ","")&amp;IF(AND('Your Requirements'!$B$15="Yes",V72&lt;&gt;"Yes"),"Primary and non-contributory, ","")&amp;IF(AND('Your Requirements'!$B$16="Yes",D72&lt;&gt;"Yes"),"W-9, ",""))-2)))</f>
        <v/>
      </c>
      <c r="AD72" s="35" t="str">
        <f aca="false">IF($A72="","",IF(OR(P72="None",AND(ISNUMBER(Z72),Z72&lt;0)),"Hold",IF(AB72&lt;&gt;"OK","Fix limits",IF(AC72&lt;&gt;"OK","Chase paperwork",IF(AND(ISNUMBER(Z72),Z72&lt;='Your Requirements'!$B$6),"Renew soon","Clear")))))</f>
        <v/>
      </c>
      <c r="AE72" s="36"/>
    </row>
    <row r="73" customFormat="false" ht="15" hidden="false" customHeight="false" outlineLevel="0" collapsed="false">
      <c r="A73" s="29"/>
      <c r="B73" s="29"/>
      <c r="C73" s="29"/>
      <c r="D73" s="29"/>
      <c r="E73" s="29"/>
      <c r="F73" s="30"/>
      <c r="G73" s="29"/>
      <c r="H73" s="29"/>
      <c r="I73" s="30"/>
      <c r="J73" s="31"/>
      <c r="K73" s="31"/>
      <c r="L73" s="30"/>
      <c r="M73" s="31"/>
      <c r="N73" s="30"/>
      <c r="O73" s="31"/>
      <c r="P73" s="29"/>
      <c r="Q73" s="30"/>
      <c r="R73" s="31"/>
      <c r="S73" s="29"/>
      <c r="T73" s="29"/>
      <c r="U73" s="29"/>
      <c r="V73" s="29"/>
      <c r="W73" s="30"/>
      <c r="X73" s="30"/>
      <c r="Y73" s="32" t="str">
        <f aca="false">IF($A73="","",IF(COUNT(F73,I73,L73,N73,Q73)=0,"",MIN(F73,I73,L73,N73,Q73)))</f>
        <v/>
      </c>
      <c r="Z73" s="33" t="str">
        <f aca="false">IF(OR($A73="",Y73=""),"",Y73-'Your Requirements'!$B$17)</f>
        <v/>
      </c>
      <c r="AA73" s="34" t="str">
        <f aca="false">IF($A73="","",IF(Y73="","No dates entered",IF(Z73&lt;0,IF(Y73=I73,"GL",IF(Y73=Q73,IF(P73="Exempt","Workers’ comp exemption","Workers’ comp"),IF(Y73=F73,"License",IF(Y73=L73,"Auto","Umbrella"))))&amp;" expired "&amp;-Z73&amp;" days ago",IF(Z73&lt;='Your Requirements'!$B$6,IF(Y73=I73,"GL",IF(Y73=Q73,IF(P73="Exempt","Workers’ comp exemption","Workers’ comp"),IF(Y73=F73,"License",IF(Y73=L73,"Auto","Umbrella"))))&amp;" expires in "&amp;Z73&amp;" days","OK"))))</f>
        <v/>
      </c>
      <c r="AB73" s="34" t="str">
        <f aca="false">IF($A73="","",IF(IF(AND('Your Requirements'!$B$7&gt;0,N(J73)&lt;'Your Requirements'!$B$7),"GL occurrence, ","")&amp;IF(AND('Your Requirements'!$B$8&gt;0,N(K73)&lt;'Your Requirements'!$B$8),"GL aggregate, ","")&amp;IF(AND('Your Requirements'!$B$9&gt;0,N(M73)&lt;'Your Requirements'!$B$9),"Auto, ","")&amp;IF(AND('Your Requirements'!$B$10&gt;0,N(O73)&lt;'Your Requirements'!$B$10),"Umbrella, ","")&amp;IF(AND('Your Requirements'!$B$11&gt;0,P73="Policy",N(R73)&lt;'Your Requirements'!$B$11),"Employer’s liability, ","")="","OK","Below your minimum: "&amp;LEFT(IF(AND('Your Requirements'!$B$7&gt;0,N(J73)&lt;'Your Requirements'!$B$7),"GL occurrence, ","")&amp;IF(AND('Your Requirements'!$B$8&gt;0,N(K73)&lt;'Your Requirements'!$B$8),"GL aggregate, ","")&amp;IF(AND('Your Requirements'!$B$9&gt;0,N(M73)&lt;'Your Requirements'!$B$9),"Auto, ","")&amp;IF(AND('Your Requirements'!$B$10&gt;0,N(O73)&lt;'Your Requirements'!$B$10),"Umbrella, ","")&amp;IF(AND('Your Requirements'!$B$11&gt;0,P73="Policy",N(R73)&lt;'Your Requirements'!$B$11),"Employer’s liability, ",""),LEN(IF(AND('Your Requirements'!$B$7&gt;0,N(J73)&lt;'Your Requirements'!$B$7),"GL occurrence, ","")&amp;IF(AND('Your Requirements'!$B$8&gt;0,N(K73)&lt;'Your Requirements'!$B$8),"GL aggregate, ","")&amp;IF(AND('Your Requirements'!$B$9&gt;0,N(M73)&lt;'Your Requirements'!$B$9),"Auto, ","")&amp;IF(AND('Your Requirements'!$B$10&gt;0,N(O73)&lt;'Your Requirements'!$B$10),"Umbrella, ","")&amp;IF(AND('Your Requirements'!$B$11&gt;0,P73="Policy",N(R73)&lt;'Your Requirements'!$B$11),"Employer’s liability, ",""))-2)))</f>
        <v/>
      </c>
      <c r="AC73" s="34" t="str">
        <f aca="false">IF($A73="","",IF(IF(I73="","GL dates, ","")&amp;IF(P73="","Workers’ comp status, ","")&amp;IF(AND(P73&lt;&gt;"None",P73&lt;&gt;"",Q73=""),"Workers’ comp dates, ","")&amp;IF(AND('Your Requirements'!$B$12="Yes",S73&lt;&gt;"Yes"),"AI ongoing, ","")&amp;IF(AND('Your Requirements'!$B$13="Yes",T73&lt;&gt;"Yes"),"AI completed work, ","")&amp;IF(AND('Your Requirements'!$B$14="Yes",U73&lt;&gt;"Yes"),"Waiver of subrogation, ","")&amp;IF(AND('Your Requirements'!$B$15="Yes",V73&lt;&gt;"Yes"),"Primary and non-contributory, ","")&amp;IF(AND('Your Requirements'!$B$16="Yes",D73&lt;&gt;"Yes"),"W-9, ","")="","OK","Missing: "&amp;LEFT(IF(I73="","GL dates, ","")&amp;IF(P73="","Workers’ comp status, ","")&amp;IF(AND(P73&lt;&gt;"None",P73&lt;&gt;"",Q73=""),"Workers’ comp dates, ","")&amp;IF(AND('Your Requirements'!$B$12="Yes",S73&lt;&gt;"Yes"),"AI ongoing, ","")&amp;IF(AND('Your Requirements'!$B$13="Yes",T73&lt;&gt;"Yes"),"AI completed work, ","")&amp;IF(AND('Your Requirements'!$B$14="Yes",U73&lt;&gt;"Yes"),"Waiver of subrogation, ","")&amp;IF(AND('Your Requirements'!$B$15="Yes",V73&lt;&gt;"Yes"),"Primary and non-contributory, ","")&amp;IF(AND('Your Requirements'!$B$16="Yes",D73&lt;&gt;"Yes"),"W-9, ",""),LEN(IF(I73="","GL dates, ","")&amp;IF(P73="","Workers’ comp status, ","")&amp;IF(AND(P73&lt;&gt;"None",P73&lt;&gt;"",Q73=""),"Workers’ comp dates, ","")&amp;IF(AND('Your Requirements'!$B$12="Yes",S73&lt;&gt;"Yes"),"AI ongoing, ","")&amp;IF(AND('Your Requirements'!$B$13="Yes",T73&lt;&gt;"Yes"),"AI completed work, ","")&amp;IF(AND('Your Requirements'!$B$14="Yes",U73&lt;&gt;"Yes"),"Waiver of subrogation, ","")&amp;IF(AND('Your Requirements'!$B$15="Yes",V73&lt;&gt;"Yes"),"Primary and non-contributory, ","")&amp;IF(AND('Your Requirements'!$B$16="Yes",D73&lt;&gt;"Yes"),"W-9, ",""))-2)))</f>
        <v/>
      </c>
      <c r="AD73" s="35" t="str">
        <f aca="false">IF($A73="","",IF(OR(P73="None",AND(ISNUMBER(Z73),Z73&lt;0)),"Hold",IF(AB73&lt;&gt;"OK","Fix limits",IF(AC73&lt;&gt;"OK","Chase paperwork",IF(AND(ISNUMBER(Z73),Z73&lt;='Your Requirements'!$B$6),"Renew soon","Clear")))))</f>
        <v/>
      </c>
      <c r="AE73" s="36"/>
    </row>
    <row r="74" customFormat="false" ht="15" hidden="false" customHeight="false" outlineLevel="0" collapsed="false">
      <c r="A74" s="29"/>
      <c r="B74" s="29"/>
      <c r="C74" s="29"/>
      <c r="D74" s="29"/>
      <c r="E74" s="29"/>
      <c r="F74" s="30"/>
      <c r="G74" s="29"/>
      <c r="H74" s="29"/>
      <c r="I74" s="30"/>
      <c r="J74" s="31"/>
      <c r="K74" s="31"/>
      <c r="L74" s="30"/>
      <c r="M74" s="31"/>
      <c r="N74" s="30"/>
      <c r="O74" s="31"/>
      <c r="P74" s="29"/>
      <c r="Q74" s="30"/>
      <c r="R74" s="31"/>
      <c r="S74" s="29"/>
      <c r="T74" s="29"/>
      <c r="U74" s="29"/>
      <c r="V74" s="29"/>
      <c r="W74" s="30"/>
      <c r="X74" s="30"/>
      <c r="Y74" s="32" t="str">
        <f aca="false">IF($A74="","",IF(COUNT(F74,I74,L74,N74,Q74)=0,"",MIN(F74,I74,L74,N74,Q74)))</f>
        <v/>
      </c>
      <c r="Z74" s="33" t="str">
        <f aca="false">IF(OR($A74="",Y74=""),"",Y74-'Your Requirements'!$B$17)</f>
        <v/>
      </c>
      <c r="AA74" s="34" t="str">
        <f aca="false">IF($A74="","",IF(Y74="","No dates entered",IF(Z74&lt;0,IF(Y74=I74,"GL",IF(Y74=Q74,IF(P74="Exempt","Workers’ comp exemption","Workers’ comp"),IF(Y74=F74,"License",IF(Y74=L74,"Auto","Umbrella"))))&amp;" expired "&amp;-Z74&amp;" days ago",IF(Z74&lt;='Your Requirements'!$B$6,IF(Y74=I74,"GL",IF(Y74=Q74,IF(P74="Exempt","Workers’ comp exemption","Workers’ comp"),IF(Y74=F74,"License",IF(Y74=L74,"Auto","Umbrella"))))&amp;" expires in "&amp;Z74&amp;" days","OK"))))</f>
        <v/>
      </c>
      <c r="AB74" s="34" t="str">
        <f aca="false">IF($A74="","",IF(IF(AND('Your Requirements'!$B$7&gt;0,N(J74)&lt;'Your Requirements'!$B$7),"GL occurrence, ","")&amp;IF(AND('Your Requirements'!$B$8&gt;0,N(K74)&lt;'Your Requirements'!$B$8),"GL aggregate, ","")&amp;IF(AND('Your Requirements'!$B$9&gt;0,N(M74)&lt;'Your Requirements'!$B$9),"Auto, ","")&amp;IF(AND('Your Requirements'!$B$10&gt;0,N(O74)&lt;'Your Requirements'!$B$10),"Umbrella, ","")&amp;IF(AND('Your Requirements'!$B$11&gt;0,P74="Policy",N(R74)&lt;'Your Requirements'!$B$11),"Employer’s liability, ","")="","OK","Below your minimum: "&amp;LEFT(IF(AND('Your Requirements'!$B$7&gt;0,N(J74)&lt;'Your Requirements'!$B$7),"GL occurrence, ","")&amp;IF(AND('Your Requirements'!$B$8&gt;0,N(K74)&lt;'Your Requirements'!$B$8),"GL aggregate, ","")&amp;IF(AND('Your Requirements'!$B$9&gt;0,N(M74)&lt;'Your Requirements'!$B$9),"Auto, ","")&amp;IF(AND('Your Requirements'!$B$10&gt;0,N(O74)&lt;'Your Requirements'!$B$10),"Umbrella, ","")&amp;IF(AND('Your Requirements'!$B$11&gt;0,P74="Policy",N(R74)&lt;'Your Requirements'!$B$11),"Employer’s liability, ",""),LEN(IF(AND('Your Requirements'!$B$7&gt;0,N(J74)&lt;'Your Requirements'!$B$7),"GL occurrence, ","")&amp;IF(AND('Your Requirements'!$B$8&gt;0,N(K74)&lt;'Your Requirements'!$B$8),"GL aggregate, ","")&amp;IF(AND('Your Requirements'!$B$9&gt;0,N(M74)&lt;'Your Requirements'!$B$9),"Auto, ","")&amp;IF(AND('Your Requirements'!$B$10&gt;0,N(O74)&lt;'Your Requirements'!$B$10),"Umbrella, ","")&amp;IF(AND('Your Requirements'!$B$11&gt;0,P74="Policy",N(R74)&lt;'Your Requirements'!$B$11),"Employer’s liability, ",""))-2)))</f>
        <v/>
      </c>
      <c r="AC74" s="34" t="str">
        <f aca="false">IF($A74="","",IF(IF(I74="","GL dates, ","")&amp;IF(P74="","Workers’ comp status, ","")&amp;IF(AND(P74&lt;&gt;"None",P74&lt;&gt;"",Q74=""),"Workers’ comp dates, ","")&amp;IF(AND('Your Requirements'!$B$12="Yes",S74&lt;&gt;"Yes"),"AI ongoing, ","")&amp;IF(AND('Your Requirements'!$B$13="Yes",T74&lt;&gt;"Yes"),"AI completed work, ","")&amp;IF(AND('Your Requirements'!$B$14="Yes",U74&lt;&gt;"Yes"),"Waiver of subrogation, ","")&amp;IF(AND('Your Requirements'!$B$15="Yes",V74&lt;&gt;"Yes"),"Primary and non-contributory, ","")&amp;IF(AND('Your Requirements'!$B$16="Yes",D74&lt;&gt;"Yes"),"W-9, ","")="","OK","Missing: "&amp;LEFT(IF(I74="","GL dates, ","")&amp;IF(P74="","Workers’ comp status, ","")&amp;IF(AND(P74&lt;&gt;"None",P74&lt;&gt;"",Q74=""),"Workers’ comp dates, ","")&amp;IF(AND('Your Requirements'!$B$12="Yes",S74&lt;&gt;"Yes"),"AI ongoing, ","")&amp;IF(AND('Your Requirements'!$B$13="Yes",T74&lt;&gt;"Yes"),"AI completed work, ","")&amp;IF(AND('Your Requirements'!$B$14="Yes",U74&lt;&gt;"Yes"),"Waiver of subrogation, ","")&amp;IF(AND('Your Requirements'!$B$15="Yes",V74&lt;&gt;"Yes"),"Primary and non-contributory, ","")&amp;IF(AND('Your Requirements'!$B$16="Yes",D74&lt;&gt;"Yes"),"W-9, ",""),LEN(IF(I74="","GL dates, ","")&amp;IF(P74="","Workers’ comp status, ","")&amp;IF(AND(P74&lt;&gt;"None",P74&lt;&gt;"",Q74=""),"Workers’ comp dates, ","")&amp;IF(AND('Your Requirements'!$B$12="Yes",S74&lt;&gt;"Yes"),"AI ongoing, ","")&amp;IF(AND('Your Requirements'!$B$13="Yes",T74&lt;&gt;"Yes"),"AI completed work, ","")&amp;IF(AND('Your Requirements'!$B$14="Yes",U74&lt;&gt;"Yes"),"Waiver of subrogation, ","")&amp;IF(AND('Your Requirements'!$B$15="Yes",V74&lt;&gt;"Yes"),"Primary and non-contributory, ","")&amp;IF(AND('Your Requirements'!$B$16="Yes",D74&lt;&gt;"Yes"),"W-9, ",""))-2)))</f>
        <v/>
      </c>
      <c r="AD74" s="35" t="str">
        <f aca="false">IF($A74="","",IF(OR(P74="None",AND(ISNUMBER(Z74),Z74&lt;0)),"Hold",IF(AB74&lt;&gt;"OK","Fix limits",IF(AC74&lt;&gt;"OK","Chase paperwork",IF(AND(ISNUMBER(Z74),Z74&lt;='Your Requirements'!$B$6),"Renew soon","Clear")))))</f>
        <v/>
      </c>
      <c r="AE74" s="36"/>
    </row>
    <row r="75" customFormat="false" ht="15" hidden="false" customHeight="false" outlineLevel="0" collapsed="false">
      <c r="A75" s="29"/>
      <c r="B75" s="29"/>
      <c r="C75" s="29"/>
      <c r="D75" s="29"/>
      <c r="E75" s="29"/>
      <c r="F75" s="30"/>
      <c r="G75" s="29"/>
      <c r="H75" s="29"/>
      <c r="I75" s="30"/>
      <c r="J75" s="31"/>
      <c r="K75" s="31"/>
      <c r="L75" s="30"/>
      <c r="M75" s="31"/>
      <c r="N75" s="30"/>
      <c r="O75" s="31"/>
      <c r="P75" s="29"/>
      <c r="Q75" s="30"/>
      <c r="R75" s="31"/>
      <c r="S75" s="29"/>
      <c r="T75" s="29"/>
      <c r="U75" s="29"/>
      <c r="V75" s="29"/>
      <c r="W75" s="30"/>
      <c r="X75" s="30"/>
      <c r="Y75" s="32" t="str">
        <f aca="false">IF($A75="","",IF(COUNT(F75,I75,L75,N75,Q75)=0,"",MIN(F75,I75,L75,N75,Q75)))</f>
        <v/>
      </c>
      <c r="Z75" s="33" t="str">
        <f aca="false">IF(OR($A75="",Y75=""),"",Y75-'Your Requirements'!$B$17)</f>
        <v/>
      </c>
      <c r="AA75" s="34" t="str">
        <f aca="false">IF($A75="","",IF(Y75="","No dates entered",IF(Z75&lt;0,IF(Y75=I75,"GL",IF(Y75=Q75,IF(P75="Exempt","Workers’ comp exemption","Workers’ comp"),IF(Y75=F75,"License",IF(Y75=L75,"Auto","Umbrella"))))&amp;" expired "&amp;-Z75&amp;" days ago",IF(Z75&lt;='Your Requirements'!$B$6,IF(Y75=I75,"GL",IF(Y75=Q75,IF(P75="Exempt","Workers’ comp exemption","Workers’ comp"),IF(Y75=F75,"License",IF(Y75=L75,"Auto","Umbrella"))))&amp;" expires in "&amp;Z75&amp;" days","OK"))))</f>
        <v/>
      </c>
      <c r="AB75" s="34" t="str">
        <f aca="false">IF($A75="","",IF(IF(AND('Your Requirements'!$B$7&gt;0,N(J75)&lt;'Your Requirements'!$B$7),"GL occurrence, ","")&amp;IF(AND('Your Requirements'!$B$8&gt;0,N(K75)&lt;'Your Requirements'!$B$8),"GL aggregate, ","")&amp;IF(AND('Your Requirements'!$B$9&gt;0,N(M75)&lt;'Your Requirements'!$B$9),"Auto, ","")&amp;IF(AND('Your Requirements'!$B$10&gt;0,N(O75)&lt;'Your Requirements'!$B$10),"Umbrella, ","")&amp;IF(AND('Your Requirements'!$B$11&gt;0,P75="Policy",N(R75)&lt;'Your Requirements'!$B$11),"Employer’s liability, ","")="","OK","Below your minimum: "&amp;LEFT(IF(AND('Your Requirements'!$B$7&gt;0,N(J75)&lt;'Your Requirements'!$B$7),"GL occurrence, ","")&amp;IF(AND('Your Requirements'!$B$8&gt;0,N(K75)&lt;'Your Requirements'!$B$8),"GL aggregate, ","")&amp;IF(AND('Your Requirements'!$B$9&gt;0,N(M75)&lt;'Your Requirements'!$B$9),"Auto, ","")&amp;IF(AND('Your Requirements'!$B$10&gt;0,N(O75)&lt;'Your Requirements'!$B$10),"Umbrella, ","")&amp;IF(AND('Your Requirements'!$B$11&gt;0,P75="Policy",N(R75)&lt;'Your Requirements'!$B$11),"Employer’s liability, ",""),LEN(IF(AND('Your Requirements'!$B$7&gt;0,N(J75)&lt;'Your Requirements'!$B$7),"GL occurrence, ","")&amp;IF(AND('Your Requirements'!$B$8&gt;0,N(K75)&lt;'Your Requirements'!$B$8),"GL aggregate, ","")&amp;IF(AND('Your Requirements'!$B$9&gt;0,N(M75)&lt;'Your Requirements'!$B$9),"Auto, ","")&amp;IF(AND('Your Requirements'!$B$10&gt;0,N(O75)&lt;'Your Requirements'!$B$10),"Umbrella, ","")&amp;IF(AND('Your Requirements'!$B$11&gt;0,P75="Policy",N(R75)&lt;'Your Requirements'!$B$11),"Employer’s liability, ",""))-2)))</f>
        <v/>
      </c>
      <c r="AC75" s="34" t="str">
        <f aca="false">IF($A75="","",IF(IF(I75="","GL dates, ","")&amp;IF(P75="","Workers’ comp status, ","")&amp;IF(AND(P75&lt;&gt;"None",P75&lt;&gt;"",Q75=""),"Workers’ comp dates, ","")&amp;IF(AND('Your Requirements'!$B$12="Yes",S75&lt;&gt;"Yes"),"AI ongoing, ","")&amp;IF(AND('Your Requirements'!$B$13="Yes",T75&lt;&gt;"Yes"),"AI completed work, ","")&amp;IF(AND('Your Requirements'!$B$14="Yes",U75&lt;&gt;"Yes"),"Waiver of subrogation, ","")&amp;IF(AND('Your Requirements'!$B$15="Yes",V75&lt;&gt;"Yes"),"Primary and non-contributory, ","")&amp;IF(AND('Your Requirements'!$B$16="Yes",D75&lt;&gt;"Yes"),"W-9, ","")="","OK","Missing: "&amp;LEFT(IF(I75="","GL dates, ","")&amp;IF(P75="","Workers’ comp status, ","")&amp;IF(AND(P75&lt;&gt;"None",P75&lt;&gt;"",Q75=""),"Workers’ comp dates, ","")&amp;IF(AND('Your Requirements'!$B$12="Yes",S75&lt;&gt;"Yes"),"AI ongoing, ","")&amp;IF(AND('Your Requirements'!$B$13="Yes",T75&lt;&gt;"Yes"),"AI completed work, ","")&amp;IF(AND('Your Requirements'!$B$14="Yes",U75&lt;&gt;"Yes"),"Waiver of subrogation, ","")&amp;IF(AND('Your Requirements'!$B$15="Yes",V75&lt;&gt;"Yes"),"Primary and non-contributory, ","")&amp;IF(AND('Your Requirements'!$B$16="Yes",D75&lt;&gt;"Yes"),"W-9, ",""),LEN(IF(I75="","GL dates, ","")&amp;IF(P75="","Workers’ comp status, ","")&amp;IF(AND(P75&lt;&gt;"None",P75&lt;&gt;"",Q75=""),"Workers’ comp dates, ","")&amp;IF(AND('Your Requirements'!$B$12="Yes",S75&lt;&gt;"Yes"),"AI ongoing, ","")&amp;IF(AND('Your Requirements'!$B$13="Yes",T75&lt;&gt;"Yes"),"AI completed work, ","")&amp;IF(AND('Your Requirements'!$B$14="Yes",U75&lt;&gt;"Yes"),"Waiver of subrogation, ","")&amp;IF(AND('Your Requirements'!$B$15="Yes",V75&lt;&gt;"Yes"),"Primary and non-contributory, ","")&amp;IF(AND('Your Requirements'!$B$16="Yes",D75&lt;&gt;"Yes"),"W-9, ",""))-2)))</f>
        <v/>
      </c>
      <c r="AD75" s="35" t="str">
        <f aca="false">IF($A75="","",IF(OR(P75="None",AND(ISNUMBER(Z75),Z75&lt;0)),"Hold",IF(AB75&lt;&gt;"OK","Fix limits",IF(AC75&lt;&gt;"OK","Chase paperwork",IF(AND(ISNUMBER(Z75),Z75&lt;='Your Requirements'!$B$6),"Renew soon","Clear")))))</f>
        <v/>
      </c>
      <c r="AE75" s="36"/>
    </row>
    <row r="76" customFormat="false" ht="15" hidden="false" customHeight="false" outlineLevel="0" collapsed="false">
      <c r="A76" s="29"/>
      <c r="B76" s="29"/>
      <c r="C76" s="29"/>
      <c r="D76" s="29"/>
      <c r="E76" s="29"/>
      <c r="F76" s="30"/>
      <c r="G76" s="29"/>
      <c r="H76" s="29"/>
      <c r="I76" s="30"/>
      <c r="J76" s="31"/>
      <c r="K76" s="31"/>
      <c r="L76" s="30"/>
      <c r="M76" s="31"/>
      <c r="N76" s="30"/>
      <c r="O76" s="31"/>
      <c r="P76" s="29"/>
      <c r="Q76" s="30"/>
      <c r="R76" s="31"/>
      <c r="S76" s="29"/>
      <c r="T76" s="29"/>
      <c r="U76" s="29"/>
      <c r="V76" s="29"/>
      <c r="W76" s="30"/>
      <c r="X76" s="30"/>
      <c r="Y76" s="32" t="str">
        <f aca="false">IF($A76="","",IF(COUNT(F76,I76,L76,N76,Q76)=0,"",MIN(F76,I76,L76,N76,Q76)))</f>
        <v/>
      </c>
      <c r="Z76" s="33" t="str">
        <f aca="false">IF(OR($A76="",Y76=""),"",Y76-'Your Requirements'!$B$17)</f>
        <v/>
      </c>
      <c r="AA76" s="34" t="str">
        <f aca="false">IF($A76="","",IF(Y76="","No dates entered",IF(Z76&lt;0,IF(Y76=I76,"GL",IF(Y76=Q76,IF(P76="Exempt","Workers’ comp exemption","Workers’ comp"),IF(Y76=F76,"License",IF(Y76=L76,"Auto","Umbrella"))))&amp;" expired "&amp;-Z76&amp;" days ago",IF(Z76&lt;='Your Requirements'!$B$6,IF(Y76=I76,"GL",IF(Y76=Q76,IF(P76="Exempt","Workers’ comp exemption","Workers’ comp"),IF(Y76=F76,"License",IF(Y76=L76,"Auto","Umbrella"))))&amp;" expires in "&amp;Z76&amp;" days","OK"))))</f>
        <v/>
      </c>
      <c r="AB76" s="34" t="str">
        <f aca="false">IF($A76="","",IF(IF(AND('Your Requirements'!$B$7&gt;0,N(J76)&lt;'Your Requirements'!$B$7),"GL occurrence, ","")&amp;IF(AND('Your Requirements'!$B$8&gt;0,N(K76)&lt;'Your Requirements'!$B$8),"GL aggregate, ","")&amp;IF(AND('Your Requirements'!$B$9&gt;0,N(M76)&lt;'Your Requirements'!$B$9),"Auto, ","")&amp;IF(AND('Your Requirements'!$B$10&gt;0,N(O76)&lt;'Your Requirements'!$B$10),"Umbrella, ","")&amp;IF(AND('Your Requirements'!$B$11&gt;0,P76="Policy",N(R76)&lt;'Your Requirements'!$B$11),"Employer’s liability, ","")="","OK","Below your minimum: "&amp;LEFT(IF(AND('Your Requirements'!$B$7&gt;0,N(J76)&lt;'Your Requirements'!$B$7),"GL occurrence, ","")&amp;IF(AND('Your Requirements'!$B$8&gt;0,N(K76)&lt;'Your Requirements'!$B$8),"GL aggregate, ","")&amp;IF(AND('Your Requirements'!$B$9&gt;0,N(M76)&lt;'Your Requirements'!$B$9),"Auto, ","")&amp;IF(AND('Your Requirements'!$B$10&gt;0,N(O76)&lt;'Your Requirements'!$B$10),"Umbrella, ","")&amp;IF(AND('Your Requirements'!$B$11&gt;0,P76="Policy",N(R76)&lt;'Your Requirements'!$B$11),"Employer’s liability, ",""),LEN(IF(AND('Your Requirements'!$B$7&gt;0,N(J76)&lt;'Your Requirements'!$B$7),"GL occurrence, ","")&amp;IF(AND('Your Requirements'!$B$8&gt;0,N(K76)&lt;'Your Requirements'!$B$8),"GL aggregate, ","")&amp;IF(AND('Your Requirements'!$B$9&gt;0,N(M76)&lt;'Your Requirements'!$B$9),"Auto, ","")&amp;IF(AND('Your Requirements'!$B$10&gt;0,N(O76)&lt;'Your Requirements'!$B$10),"Umbrella, ","")&amp;IF(AND('Your Requirements'!$B$11&gt;0,P76="Policy",N(R76)&lt;'Your Requirements'!$B$11),"Employer’s liability, ",""))-2)))</f>
        <v/>
      </c>
      <c r="AC76" s="34" t="str">
        <f aca="false">IF($A76="","",IF(IF(I76="","GL dates, ","")&amp;IF(P76="","Workers’ comp status, ","")&amp;IF(AND(P76&lt;&gt;"None",P76&lt;&gt;"",Q76=""),"Workers’ comp dates, ","")&amp;IF(AND('Your Requirements'!$B$12="Yes",S76&lt;&gt;"Yes"),"AI ongoing, ","")&amp;IF(AND('Your Requirements'!$B$13="Yes",T76&lt;&gt;"Yes"),"AI completed work, ","")&amp;IF(AND('Your Requirements'!$B$14="Yes",U76&lt;&gt;"Yes"),"Waiver of subrogation, ","")&amp;IF(AND('Your Requirements'!$B$15="Yes",V76&lt;&gt;"Yes"),"Primary and non-contributory, ","")&amp;IF(AND('Your Requirements'!$B$16="Yes",D76&lt;&gt;"Yes"),"W-9, ","")="","OK","Missing: "&amp;LEFT(IF(I76="","GL dates, ","")&amp;IF(P76="","Workers’ comp status, ","")&amp;IF(AND(P76&lt;&gt;"None",P76&lt;&gt;"",Q76=""),"Workers’ comp dates, ","")&amp;IF(AND('Your Requirements'!$B$12="Yes",S76&lt;&gt;"Yes"),"AI ongoing, ","")&amp;IF(AND('Your Requirements'!$B$13="Yes",T76&lt;&gt;"Yes"),"AI completed work, ","")&amp;IF(AND('Your Requirements'!$B$14="Yes",U76&lt;&gt;"Yes"),"Waiver of subrogation, ","")&amp;IF(AND('Your Requirements'!$B$15="Yes",V76&lt;&gt;"Yes"),"Primary and non-contributory, ","")&amp;IF(AND('Your Requirements'!$B$16="Yes",D76&lt;&gt;"Yes"),"W-9, ",""),LEN(IF(I76="","GL dates, ","")&amp;IF(P76="","Workers’ comp status, ","")&amp;IF(AND(P76&lt;&gt;"None",P76&lt;&gt;"",Q76=""),"Workers’ comp dates, ","")&amp;IF(AND('Your Requirements'!$B$12="Yes",S76&lt;&gt;"Yes"),"AI ongoing, ","")&amp;IF(AND('Your Requirements'!$B$13="Yes",T76&lt;&gt;"Yes"),"AI completed work, ","")&amp;IF(AND('Your Requirements'!$B$14="Yes",U76&lt;&gt;"Yes"),"Waiver of subrogation, ","")&amp;IF(AND('Your Requirements'!$B$15="Yes",V76&lt;&gt;"Yes"),"Primary and non-contributory, ","")&amp;IF(AND('Your Requirements'!$B$16="Yes",D76&lt;&gt;"Yes"),"W-9, ",""))-2)))</f>
        <v/>
      </c>
      <c r="AD76" s="35" t="str">
        <f aca="false">IF($A76="","",IF(OR(P76="None",AND(ISNUMBER(Z76),Z76&lt;0)),"Hold",IF(AB76&lt;&gt;"OK","Fix limits",IF(AC76&lt;&gt;"OK","Chase paperwork",IF(AND(ISNUMBER(Z76),Z76&lt;='Your Requirements'!$B$6),"Renew soon","Clear")))))</f>
        <v/>
      </c>
      <c r="AE76" s="36"/>
    </row>
    <row r="77" customFormat="false" ht="15" hidden="false" customHeight="false" outlineLevel="0" collapsed="false">
      <c r="A77" s="29"/>
      <c r="B77" s="29"/>
      <c r="C77" s="29"/>
      <c r="D77" s="29"/>
      <c r="E77" s="29"/>
      <c r="F77" s="30"/>
      <c r="G77" s="29"/>
      <c r="H77" s="29"/>
      <c r="I77" s="30"/>
      <c r="J77" s="31"/>
      <c r="K77" s="31"/>
      <c r="L77" s="30"/>
      <c r="M77" s="31"/>
      <c r="N77" s="30"/>
      <c r="O77" s="31"/>
      <c r="P77" s="29"/>
      <c r="Q77" s="30"/>
      <c r="R77" s="31"/>
      <c r="S77" s="29"/>
      <c r="T77" s="29"/>
      <c r="U77" s="29"/>
      <c r="V77" s="29"/>
      <c r="W77" s="30"/>
      <c r="X77" s="30"/>
      <c r="Y77" s="32" t="str">
        <f aca="false">IF($A77="","",IF(COUNT(F77,I77,L77,N77,Q77)=0,"",MIN(F77,I77,L77,N77,Q77)))</f>
        <v/>
      </c>
      <c r="Z77" s="33" t="str">
        <f aca="false">IF(OR($A77="",Y77=""),"",Y77-'Your Requirements'!$B$17)</f>
        <v/>
      </c>
      <c r="AA77" s="34" t="str">
        <f aca="false">IF($A77="","",IF(Y77="","No dates entered",IF(Z77&lt;0,IF(Y77=I77,"GL",IF(Y77=Q77,IF(P77="Exempt","Workers’ comp exemption","Workers’ comp"),IF(Y77=F77,"License",IF(Y77=L77,"Auto","Umbrella"))))&amp;" expired "&amp;-Z77&amp;" days ago",IF(Z77&lt;='Your Requirements'!$B$6,IF(Y77=I77,"GL",IF(Y77=Q77,IF(P77="Exempt","Workers’ comp exemption","Workers’ comp"),IF(Y77=F77,"License",IF(Y77=L77,"Auto","Umbrella"))))&amp;" expires in "&amp;Z77&amp;" days","OK"))))</f>
        <v/>
      </c>
      <c r="AB77" s="34" t="str">
        <f aca="false">IF($A77="","",IF(IF(AND('Your Requirements'!$B$7&gt;0,N(J77)&lt;'Your Requirements'!$B$7),"GL occurrence, ","")&amp;IF(AND('Your Requirements'!$B$8&gt;0,N(K77)&lt;'Your Requirements'!$B$8),"GL aggregate, ","")&amp;IF(AND('Your Requirements'!$B$9&gt;0,N(M77)&lt;'Your Requirements'!$B$9),"Auto, ","")&amp;IF(AND('Your Requirements'!$B$10&gt;0,N(O77)&lt;'Your Requirements'!$B$10),"Umbrella, ","")&amp;IF(AND('Your Requirements'!$B$11&gt;0,P77="Policy",N(R77)&lt;'Your Requirements'!$B$11),"Employer’s liability, ","")="","OK","Below your minimum: "&amp;LEFT(IF(AND('Your Requirements'!$B$7&gt;0,N(J77)&lt;'Your Requirements'!$B$7),"GL occurrence, ","")&amp;IF(AND('Your Requirements'!$B$8&gt;0,N(K77)&lt;'Your Requirements'!$B$8),"GL aggregate, ","")&amp;IF(AND('Your Requirements'!$B$9&gt;0,N(M77)&lt;'Your Requirements'!$B$9),"Auto, ","")&amp;IF(AND('Your Requirements'!$B$10&gt;0,N(O77)&lt;'Your Requirements'!$B$10),"Umbrella, ","")&amp;IF(AND('Your Requirements'!$B$11&gt;0,P77="Policy",N(R77)&lt;'Your Requirements'!$B$11),"Employer’s liability, ",""),LEN(IF(AND('Your Requirements'!$B$7&gt;0,N(J77)&lt;'Your Requirements'!$B$7),"GL occurrence, ","")&amp;IF(AND('Your Requirements'!$B$8&gt;0,N(K77)&lt;'Your Requirements'!$B$8),"GL aggregate, ","")&amp;IF(AND('Your Requirements'!$B$9&gt;0,N(M77)&lt;'Your Requirements'!$B$9),"Auto, ","")&amp;IF(AND('Your Requirements'!$B$10&gt;0,N(O77)&lt;'Your Requirements'!$B$10),"Umbrella, ","")&amp;IF(AND('Your Requirements'!$B$11&gt;0,P77="Policy",N(R77)&lt;'Your Requirements'!$B$11),"Employer’s liability, ",""))-2)))</f>
        <v/>
      </c>
      <c r="AC77" s="34" t="str">
        <f aca="false">IF($A77="","",IF(IF(I77="","GL dates, ","")&amp;IF(P77="","Workers’ comp status, ","")&amp;IF(AND(P77&lt;&gt;"None",P77&lt;&gt;"",Q77=""),"Workers’ comp dates, ","")&amp;IF(AND('Your Requirements'!$B$12="Yes",S77&lt;&gt;"Yes"),"AI ongoing, ","")&amp;IF(AND('Your Requirements'!$B$13="Yes",T77&lt;&gt;"Yes"),"AI completed work, ","")&amp;IF(AND('Your Requirements'!$B$14="Yes",U77&lt;&gt;"Yes"),"Waiver of subrogation, ","")&amp;IF(AND('Your Requirements'!$B$15="Yes",V77&lt;&gt;"Yes"),"Primary and non-contributory, ","")&amp;IF(AND('Your Requirements'!$B$16="Yes",D77&lt;&gt;"Yes"),"W-9, ","")="","OK","Missing: "&amp;LEFT(IF(I77="","GL dates, ","")&amp;IF(P77="","Workers’ comp status, ","")&amp;IF(AND(P77&lt;&gt;"None",P77&lt;&gt;"",Q77=""),"Workers’ comp dates, ","")&amp;IF(AND('Your Requirements'!$B$12="Yes",S77&lt;&gt;"Yes"),"AI ongoing, ","")&amp;IF(AND('Your Requirements'!$B$13="Yes",T77&lt;&gt;"Yes"),"AI completed work, ","")&amp;IF(AND('Your Requirements'!$B$14="Yes",U77&lt;&gt;"Yes"),"Waiver of subrogation, ","")&amp;IF(AND('Your Requirements'!$B$15="Yes",V77&lt;&gt;"Yes"),"Primary and non-contributory, ","")&amp;IF(AND('Your Requirements'!$B$16="Yes",D77&lt;&gt;"Yes"),"W-9, ",""),LEN(IF(I77="","GL dates, ","")&amp;IF(P77="","Workers’ comp status, ","")&amp;IF(AND(P77&lt;&gt;"None",P77&lt;&gt;"",Q77=""),"Workers’ comp dates, ","")&amp;IF(AND('Your Requirements'!$B$12="Yes",S77&lt;&gt;"Yes"),"AI ongoing, ","")&amp;IF(AND('Your Requirements'!$B$13="Yes",T77&lt;&gt;"Yes"),"AI completed work, ","")&amp;IF(AND('Your Requirements'!$B$14="Yes",U77&lt;&gt;"Yes"),"Waiver of subrogation, ","")&amp;IF(AND('Your Requirements'!$B$15="Yes",V77&lt;&gt;"Yes"),"Primary and non-contributory, ","")&amp;IF(AND('Your Requirements'!$B$16="Yes",D77&lt;&gt;"Yes"),"W-9, ",""))-2)))</f>
        <v/>
      </c>
      <c r="AD77" s="35" t="str">
        <f aca="false">IF($A77="","",IF(OR(P77="None",AND(ISNUMBER(Z77),Z77&lt;0)),"Hold",IF(AB77&lt;&gt;"OK","Fix limits",IF(AC77&lt;&gt;"OK","Chase paperwork",IF(AND(ISNUMBER(Z77),Z77&lt;='Your Requirements'!$B$6),"Renew soon","Clear")))))</f>
        <v/>
      </c>
      <c r="AE77" s="36"/>
    </row>
    <row r="78" customFormat="false" ht="15" hidden="false" customHeight="false" outlineLevel="0" collapsed="false">
      <c r="A78" s="29"/>
      <c r="B78" s="29"/>
      <c r="C78" s="29"/>
      <c r="D78" s="29"/>
      <c r="E78" s="29"/>
      <c r="F78" s="30"/>
      <c r="G78" s="29"/>
      <c r="H78" s="29"/>
      <c r="I78" s="30"/>
      <c r="J78" s="31"/>
      <c r="K78" s="31"/>
      <c r="L78" s="30"/>
      <c r="M78" s="31"/>
      <c r="N78" s="30"/>
      <c r="O78" s="31"/>
      <c r="P78" s="29"/>
      <c r="Q78" s="30"/>
      <c r="R78" s="31"/>
      <c r="S78" s="29"/>
      <c r="T78" s="29"/>
      <c r="U78" s="29"/>
      <c r="V78" s="29"/>
      <c r="W78" s="30"/>
      <c r="X78" s="30"/>
      <c r="Y78" s="32" t="str">
        <f aca="false">IF($A78="","",IF(COUNT(F78,I78,L78,N78,Q78)=0,"",MIN(F78,I78,L78,N78,Q78)))</f>
        <v/>
      </c>
      <c r="Z78" s="33" t="str">
        <f aca="false">IF(OR($A78="",Y78=""),"",Y78-'Your Requirements'!$B$17)</f>
        <v/>
      </c>
      <c r="AA78" s="34" t="str">
        <f aca="false">IF($A78="","",IF(Y78="","No dates entered",IF(Z78&lt;0,IF(Y78=I78,"GL",IF(Y78=Q78,IF(P78="Exempt","Workers’ comp exemption","Workers’ comp"),IF(Y78=F78,"License",IF(Y78=L78,"Auto","Umbrella"))))&amp;" expired "&amp;-Z78&amp;" days ago",IF(Z78&lt;='Your Requirements'!$B$6,IF(Y78=I78,"GL",IF(Y78=Q78,IF(P78="Exempt","Workers’ comp exemption","Workers’ comp"),IF(Y78=F78,"License",IF(Y78=L78,"Auto","Umbrella"))))&amp;" expires in "&amp;Z78&amp;" days","OK"))))</f>
        <v/>
      </c>
      <c r="AB78" s="34" t="str">
        <f aca="false">IF($A78="","",IF(IF(AND('Your Requirements'!$B$7&gt;0,N(J78)&lt;'Your Requirements'!$B$7),"GL occurrence, ","")&amp;IF(AND('Your Requirements'!$B$8&gt;0,N(K78)&lt;'Your Requirements'!$B$8),"GL aggregate, ","")&amp;IF(AND('Your Requirements'!$B$9&gt;0,N(M78)&lt;'Your Requirements'!$B$9),"Auto, ","")&amp;IF(AND('Your Requirements'!$B$10&gt;0,N(O78)&lt;'Your Requirements'!$B$10),"Umbrella, ","")&amp;IF(AND('Your Requirements'!$B$11&gt;0,P78="Policy",N(R78)&lt;'Your Requirements'!$B$11),"Employer’s liability, ","")="","OK","Below your minimum: "&amp;LEFT(IF(AND('Your Requirements'!$B$7&gt;0,N(J78)&lt;'Your Requirements'!$B$7),"GL occurrence, ","")&amp;IF(AND('Your Requirements'!$B$8&gt;0,N(K78)&lt;'Your Requirements'!$B$8),"GL aggregate, ","")&amp;IF(AND('Your Requirements'!$B$9&gt;0,N(M78)&lt;'Your Requirements'!$B$9),"Auto, ","")&amp;IF(AND('Your Requirements'!$B$10&gt;0,N(O78)&lt;'Your Requirements'!$B$10),"Umbrella, ","")&amp;IF(AND('Your Requirements'!$B$11&gt;0,P78="Policy",N(R78)&lt;'Your Requirements'!$B$11),"Employer’s liability, ",""),LEN(IF(AND('Your Requirements'!$B$7&gt;0,N(J78)&lt;'Your Requirements'!$B$7),"GL occurrence, ","")&amp;IF(AND('Your Requirements'!$B$8&gt;0,N(K78)&lt;'Your Requirements'!$B$8),"GL aggregate, ","")&amp;IF(AND('Your Requirements'!$B$9&gt;0,N(M78)&lt;'Your Requirements'!$B$9),"Auto, ","")&amp;IF(AND('Your Requirements'!$B$10&gt;0,N(O78)&lt;'Your Requirements'!$B$10),"Umbrella, ","")&amp;IF(AND('Your Requirements'!$B$11&gt;0,P78="Policy",N(R78)&lt;'Your Requirements'!$B$11),"Employer’s liability, ",""))-2)))</f>
        <v/>
      </c>
      <c r="AC78" s="34" t="str">
        <f aca="false">IF($A78="","",IF(IF(I78="","GL dates, ","")&amp;IF(P78="","Workers’ comp status, ","")&amp;IF(AND(P78&lt;&gt;"None",P78&lt;&gt;"",Q78=""),"Workers’ comp dates, ","")&amp;IF(AND('Your Requirements'!$B$12="Yes",S78&lt;&gt;"Yes"),"AI ongoing, ","")&amp;IF(AND('Your Requirements'!$B$13="Yes",T78&lt;&gt;"Yes"),"AI completed work, ","")&amp;IF(AND('Your Requirements'!$B$14="Yes",U78&lt;&gt;"Yes"),"Waiver of subrogation, ","")&amp;IF(AND('Your Requirements'!$B$15="Yes",V78&lt;&gt;"Yes"),"Primary and non-contributory, ","")&amp;IF(AND('Your Requirements'!$B$16="Yes",D78&lt;&gt;"Yes"),"W-9, ","")="","OK","Missing: "&amp;LEFT(IF(I78="","GL dates, ","")&amp;IF(P78="","Workers’ comp status, ","")&amp;IF(AND(P78&lt;&gt;"None",P78&lt;&gt;"",Q78=""),"Workers’ comp dates, ","")&amp;IF(AND('Your Requirements'!$B$12="Yes",S78&lt;&gt;"Yes"),"AI ongoing, ","")&amp;IF(AND('Your Requirements'!$B$13="Yes",T78&lt;&gt;"Yes"),"AI completed work, ","")&amp;IF(AND('Your Requirements'!$B$14="Yes",U78&lt;&gt;"Yes"),"Waiver of subrogation, ","")&amp;IF(AND('Your Requirements'!$B$15="Yes",V78&lt;&gt;"Yes"),"Primary and non-contributory, ","")&amp;IF(AND('Your Requirements'!$B$16="Yes",D78&lt;&gt;"Yes"),"W-9, ",""),LEN(IF(I78="","GL dates, ","")&amp;IF(P78="","Workers’ comp status, ","")&amp;IF(AND(P78&lt;&gt;"None",P78&lt;&gt;"",Q78=""),"Workers’ comp dates, ","")&amp;IF(AND('Your Requirements'!$B$12="Yes",S78&lt;&gt;"Yes"),"AI ongoing, ","")&amp;IF(AND('Your Requirements'!$B$13="Yes",T78&lt;&gt;"Yes"),"AI completed work, ","")&amp;IF(AND('Your Requirements'!$B$14="Yes",U78&lt;&gt;"Yes"),"Waiver of subrogation, ","")&amp;IF(AND('Your Requirements'!$B$15="Yes",V78&lt;&gt;"Yes"),"Primary and non-contributory, ","")&amp;IF(AND('Your Requirements'!$B$16="Yes",D78&lt;&gt;"Yes"),"W-9, ",""))-2)))</f>
        <v/>
      </c>
      <c r="AD78" s="35" t="str">
        <f aca="false">IF($A78="","",IF(OR(P78="None",AND(ISNUMBER(Z78),Z78&lt;0)),"Hold",IF(AB78&lt;&gt;"OK","Fix limits",IF(AC78&lt;&gt;"OK","Chase paperwork",IF(AND(ISNUMBER(Z78),Z78&lt;='Your Requirements'!$B$6),"Renew soon","Clear")))))</f>
        <v/>
      </c>
      <c r="AE78" s="36"/>
    </row>
    <row r="79" customFormat="false" ht="15" hidden="false" customHeight="false" outlineLevel="0" collapsed="false">
      <c r="A79" s="29"/>
      <c r="B79" s="29"/>
      <c r="C79" s="29"/>
      <c r="D79" s="29"/>
      <c r="E79" s="29"/>
      <c r="F79" s="30"/>
      <c r="G79" s="29"/>
      <c r="H79" s="29"/>
      <c r="I79" s="30"/>
      <c r="J79" s="31"/>
      <c r="K79" s="31"/>
      <c r="L79" s="30"/>
      <c r="M79" s="31"/>
      <c r="N79" s="30"/>
      <c r="O79" s="31"/>
      <c r="P79" s="29"/>
      <c r="Q79" s="30"/>
      <c r="R79" s="31"/>
      <c r="S79" s="29"/>
      <c r="T79" s="29"/>
      <c r="U79" s="29"/>
      <c r="V79" s="29"/>
      <c r="W79" s="30"/>
      <c r="X79" s="30"/>
      <c r="Y79" s="32" t="str">
        <f aca="false">IF($A79="","",IF(COUNT(F79,I79,L79,N79,Q79)=0,"",MIN(F79,I79,L79,N79,Q79)))</f>
        <v/>
      </c>
      <c r="Z79" s="33" t="str">
        <f aca="false">IF(OR($A79="",Y79=""),"",Y79-'Your Requirements'!$B$17)</f>
        <v/>
      </c>
      <c r="AA79" s="34" t="str">
        <f aca="false">IF($A79="","",IF(Y79="","No dates entered",IF(Z79&lt;0,IF(Y79=I79,"GL",IF(Y79=Q79,IF(P79="Exempt","Workers’ comp exemption","Workers’ comp"),IF(Y79=F79,"License",IF(Y79=L79,"Auto","Umbrella"))))&amp;" expired "&amp;-Z79&amp;" days ago",IF(Z79&lt;='Your Requirements'!$B$6,IF(Y79=I79,"GL",IF(Y79=Q79,IF(P79="Exempt","Workers’ comp exemption","Workers’ comp"),IF(Y79=F79,"License",IF(Y79=L79,"Auto","Umbrella"))))&amp;" expires in "&amp;Z79&amp;" days","OK"))))</f>
        <v/>
      </c>
      <c r="AB79" s="34" t="str">
        <f aca="false">IF($A79="","",IF(IF(AND('Your Requirements'!$B$7&gt;0,N(J79)&lt;'Your Requirements'!$B$7),"GL occurrence, ","")&amp;IF(AND('Your Requirements'!$B$8&gt;0,N(K79)&lt;'Your Requirements'!$B$8),"GL aggregate, ","")&amp;IF(AND('Your Requirements'!$B$9&gt;0,N(M79)&lt;'Your Requirements'!$B$9),"Auto, ","")&amp;IF(AND('Your Requirements'!$B$10&gt;0,N(O79)&lt;'Your Requirements'!$B$10),"Umbrella, ","")&amp;IF(AND('Your Requirements'!$B$11&gt;0,P79="Policy",N(R79)&lt;'Your Requirements'!$B$11),"Employer’s liability, ","")="","OK","Below your minimum: "&amp;LEFT(IF(AND('Your Requirements'!$B$7&gt;0,N(J79)&lt;'Your Requirements'!$B$7),"GL occurrence, ","")&amp;IF(AND('Your Requirements'!$B$8&gt;0,N(K79)&lt;'Your Requirements'!$B$8),"GL aggregate, ","")&amp;IF(AND('Your Requirements'!$B$9&gt;0,N(M79)&lt;'Your Requirements'!$B$9),"Auto, ","")&amp;IF(AND('Your Requirements'!$B$10&gt;0,N(O79)&lt;'Your Requirements'!$B$10),"Umbrella, ","")&amp;IF(AND('Your Requirements'!$B$11&gt;0,P79="Policy",N(R79)&lt;'Your Requirements'!$B$11),"Employer’s liability, ",""),LEN(IF(AND('Your Requirements'!$B$7&gt;0,N(J79)&lt;'Your Requirements'!$B$7),"GL occurrence, ","")&amp;IF(AND('Your Requirements'!$B$8&gt;0,N(K79)&lt;'Your Requirements'!$B$8),"GL aggregate, ","")&amp;IF(AND('Your Requirements'!$B$9&gt;0,N(M79)&lt;'Your Requirements'!$B$9),"Auto, ","")&amp;IF(AND('Your Requirements'!$B$10&gt;0,N(O79)&lt;'Your Requirements'!$B$10),"Umbrella, ","")&amp;IF(AND('Your Requirements'!$B$11&gt;0,P79="Policy",N(R79)&lt;'Your Requirements'!$B$11),"Employer’s liability, ",""))-2)))</f>
        <v/>
      </c>
      <c r="AC79" s="34" t="str">
        <f aca="false">IF($A79="","",IF(IF(I79="","GL dates, ","")&amp;IF(P79="","Workers’ comp status, ","")&amp;IF(AND(P79&lt;&gt;"None",P79&lt;&gt;"",Q79=""),"Workers’ comp dates, ","")&amp;IF(AND('Your Requirements'!$B$12="Yes",S79&lt;&gt;"Yes"),"AI ongoing, ","")&amp;IF(AND('Your Requirements'!$B$13="Yes",T79&lt;&gt;"Yes"),"AI completed work, ","")&amp;IF(AND('Your Requirements'!$B$14="Yes",U79&lt;&gt;"Yes"),"Waiver of subrogation, ","")&amp;IF(AND('Your Requirements'!$B$15="Yes",V79&lt;&gt;"Yes"),"Primary and non-contributory, ","")&amp;IF(AND('Your Requirements'!$B$16="Yes",D79&lt;&gt;"Yes"),"W-9, ","")="","OK","Missing: "&amp;LEFT(IF(I79="","GL dates, ","")&amp;IF(P79="","Workers’ comp status, ","")&amp;IF(AND(P79&lt;&gt;"None",P79&lt;&gt;"",Q79=""),"Workers’ comp dates, ","")&amp;IF(AND('Your Requirements'!$B$12="Yes",S79&lt;&gt;"Yes"),"AI ongoing, ","")&amp;IF(AND('Your Requirements'!$B$13="Yes",T79&lt;&gt;"Yes"),"AI completed work, ","")&amp;IF(AND('Your Requirements'!$B$14="Yes",U79&lt;&gt;"Yes"),"Waiver of subrogation, ","")&amp;IF(AND('Your Requirements'!$B$15="Yes",V79&lt;&gt;"Yes"),"Primary and non-contributory, ","")&amp;IF(AND('Your Requirements'!$B$16="Yes",D79&lt;&gt;"Yes"),"W-9, ",""),LEN(IF(I79="","GL dates, ","")&amp;IF(P79="","Workers’ comp status, ","")&amp;IF(AND(P79&lt;&gt;"None",P79&lt;&gt;"",Q79=""),"Workers’ comp dates, ","")&amp;IF(AND('Your Requirements'!$B$12="Yes",S79&lt;&gt;"Yes"),"AI ongoing, ","")&amp;IF(AND('Your Requirements'!$B$13="Yes",T79&lt;&gt;"Yes"),"AI completed work, ","")&amp;IF(AND('Your Requirements'!$B$14="Yes",U79&lt;&gt;"Yes"),"Waiver of subrogation, ","")&amp;IF(AND('Your Requirements'!$B$15="Yes",V79&lt;&gt;"Yes"),"Primary and non-contributory, ","")&amp;IF(AND('Your Requirements'!$B$16="Yes",D79&lt;&gt;"Yes"),"W-9, ",""))-2)))</f>
        <v/>
      </c>
      <c r="AD79" s="35" t="str">
        <f aca="false">IF($A79="","",IF(OR(P79="None",AND(ISNUMBER(Z79),Z79&lt;0)),"Hold",IF(AB79&lt;&gt;"OK","Fix limits",IF(AC79&lt;&gt;"OK","Chase paperwork",IF(AND(ISNUMBER(Z79),Z79&lt;='Your Requirements'!$B$6),"Renew soon","Clear")))))</f>
        <v/>
      </c>
      <c r="AE79" s="36"/>
    </row>
    <row r="80" customFormat="false" ht="15" hidden="false" customHeight="false" outlineLevel="0" collapsed="false">
      <c r="A80" s="29"/>
      <c r="B80" s="29"/>
      <c r="C80" s="29"/>
      <c r="D80" s="29"/>
      <c r="E80" s="29"/>
      <c r="F80" s="30"/>
      <c r="G80" s="29"/>
      <c r="H80" s="29"/>
      <c r="I80" s="30"/>
      <c r="J80" s="31"/>
      <c r="K80" s="31"/>
      <c r="L80" s="30"/>
      <c r="M80" s="31"/>
      <c r="N80" s="30"/>
      <c r="O80" s="31"/>
      <c r="P80" s="29"/>
      <c r="Q80" s="30"/>
      <c r="R80" s="31"/>
      <c r="S80" s="29"/>
      <c r="T80" s="29"/>
      <c r="U80" s="29"/>
      <c r="V80" s="29"/>
      <c r="W80" s="30"/>
      <c r="X80" s="30"/>
      <c r="Y80" s="32" t="str">
        <f aca="false">IF($A80="","",IF(COUNT(F80,I80,L80,N80,Q80)=0,"",MIN(F80,I80,L80,N80,Q80)))</f>
        <v/>
      </c>
      <c r="Z80" s="33" t="str">
        <f aca="false">IF(OR($A80="",Y80=""),"",Y80-'Your Requirements'!$B$17)</f>
        <v/>
      </c>
      <c r="AA80" s="34" t="str">
        <f aca="false">IF($A80="","",IF(Y80="","No dates entered",IF(Z80&lt;0,IF(Y80=I80,"GL",IF(Y80=Q80,IF(P80="Exempt","Workers’ comp exemption","Workers’ comp"),IF(Y80=F80,"License",IF(Y80=L80,"Auto","Umbrella"))))&amp;" expired "&amp;-Z80&amp;" days ago",IF(Z80&lt;='Your Requirements'!$B$6,IF(Y80=I80,"GL",IF(Y80=Q80,IF(P80="Exempt","Workers’ comp exemption","Workers’ comp"),IF(Y80=F80,"License",IF(Y80=L80,"Auto","Umbrella"))))&amp;" expires in "&amp;Z80&amp;" days","OK"))))</f>
        <v/>
      </c>
      <c r="AB80" s="34" t="str">
        <f aca="false">IF($A80="","",IF(IF(AND('Your Requirements'!$B$7&gt;0,N(J80)&lt;'Your Requirements'!$B$7),"GL occurrence, ","")&amp;IF(AND('Your Requirements'!$B$8&gt;0,N(K80)&lt;'Your Requirements'!$B$8),"GL aggregate, ","")&amp;IF(AND('Your Requirements'!$B$9&gt;0,N(M80)&lt;'Your Requirements'!$B$9),"Auto, ","")&amp;IF(AND('Your Requirements'!$B$10&gt;0,N(O80)&lt;'Your Requirements'!$B$10),"Umbrella, ","")&amp;IF(AND('Your Requirements'!$B$11&gt;0,P80="Policy",N(R80)&lt;'Your Requirements'!$B$11),"Employer’s liability, ","")="","OK","Below your minimum: "&amp;LEFT(IF(AND('Your Requirements'!$B$7&gt;0,N(J80)&lt;'Your Requirements'!$B$7),"GL occurrence, ","")&amp;IF(AND('Your Requirements'!$B$8&gt;0,N(K80)&lt;'Your Requirements'!$B$8),"GL aggregate, ","")&amp;IF(AND('Your Requirements'!$B$9&gt;0,N(M80)&lt;'Your Requirements'!$B$9),"Auto, ","")&amp;IF(AND('Your Requirements'!$B$10&gt;0,N(O80)&lt;'Your Requirements'!$B$10),"Umbrella, ","")&amp;IF(AND('Your Requirements'!$B$11&gt;0,P80="Policy",N(R80)&lt;'Your Requirements'!$B$11),"Employer’s liability, ",""),LEN(IF(AND('Your Requirements'!$B$7&gt;0,N(J80)&lt;'Your Requirements'!$B$7),"GL occurrence, ","")&amp;IF(AND('Your Requirements'!$B$8&gt;0,N(K80)&lt;'Your Requirements'!$B$8),"GL aggregate, ","")&amp;IF(AND('Your Requirements'!$B$9&gt;0,N(M80)&lt;'Your Requirements'!$B$9),"Auto, ","")&amp;IF(AND('Your Requirements'!$B$10&gt;0,N(O80)&lt;'Your Requirements'!$B$10),"Umbrella, ","")&amp;IF(AND('Your Requirements'!$B$11&gt;0,P80="Policy",N(R80)&lt;'Your Requirements'!$B$11),"Employer’s liability, ",""))-2)))</f>
        <v/>
      </c>
      <c r="AC80" s="34" t="str">
        <f aca="false">IF($A80="","",IF(IF(I80="","GL dates, ","")&amp;IF(P80="","Workers’ comp status, ","")&amp;IF(AND(P80&lt;&gt;"None",P80&lt;&gt;"",Q80=""),"Workers’ comp dates, ","")&amp;IF(AND('Your Requirements'!$B$12="Yes",S80&lt;&gt;"Yes"),"AI ongoing, ","")&amp;IF(AND('Your Requirements'!$B$13="Yes",T80&lt;&gt;"Yes"),"AI completed work, ","")&amp;IF(AND('Your Requirements'!$B$14="Yes",U80&lt;&gt;"Yes"),"Waiver of subrogation, ","")&amp;IF(AND('Your Requirements'!$B$15="Yes",V80&lt;&gt;"Yes"),"Primary and non-contributory, ","")&amp;IF(AND('Your Requirements'!$B$16="Yes",D80&lt;&gt;"Yes"),"W-9, ","")="","OK","Missing: "&amp;LEFT(IF(I80="","GL dates, ","")&amp;IF(P80="","Workers’ comp status, ","")&amp;IF(AND(P80&lt;&gt;"None",P80&lt;&gt;"",Q80=""),"Workers’ comp dates, ","")&amp;IF(AND('Your Requirements'!$B$12="Yes",S80&lt;&gt;"Yes"),"AI ongoing, ","")&amp;IF(AND('Your Requirements'!$B$13="Yes",T80&lt;&gt;"Yes"),"AI completed work, ","")&amp;IF(AND('Your Requirements'!$B$14="Yes",U80&lt;&gt;"Yes"),"Waiver of subrogation, ","")&amp;IF(AND('Your Requirements'!$B$15="Yes",V80&lt;&gt;"Yes"),"Primary and non-contributory, ","")&amp;IF(AND('Your Requirements'!$B$16="Yes",D80&lt;&gt;"Yes"),"W-9, ",""),LEN(IF(I80="","GL dates, ","")&amp;IF(P80="","Workers’ comp status, ","")&amp;IF(AND(P80&lt;&gt;"None",P80&lt;&gt;"",Q80=""),"Workers’ comp dates, ","")&amp;IF(AND('Your Requirements'!$B$12="Yes",S80&lt;&gt;"Yes"),"AI ongoing, ","")&amp;IF(AND('Your Requirements'!$B$13="Yes",T80&lt;&gt;"Yes"),"AI completed work, ","")&amp;IF(AND('Your Requirements'!$B$14="Yes",U80&lt;&gt;"Yes"),"Waiver of subrogation, ","")&amp;IF(AND('Your Requirements'!$B$15="Yes",V80&lt;&gt;"Yes"),"Primary and non-contributory, ","")&amp;IF(AND('Your Requirements'!$B$16="Yes",D80&lt;&gt;"Yes"),"W-9, ",""))-2)))</f>
        <v/>
      </c>
      <c r="AD80" s="35" t="str">
        <f aca="false">IF($A80="","",IF(OR(P80="None",AND(ISNUMBER(Z80),Z80&lt;0)),"Hold",IF(AB80&lt;&gt;"OK","Fix limits",IF(AC80&lt;&gt;"OK","Chase paperwork",IF(AND(ISNUMBER(Z80),Z80&lt;='Your Requirements'!$B$6),"Renew soon","Clear")))))</f>
        <v/>
      </c>
      <c r="AE80" s="36"/>
    </row>
    <row r="81" customFormat="false" ht="15" hidden="false" customHeight="false" outlineLevel="0" collapsed="false">
      <c r="A81" s="29"/>
      <c r="B81" s="29"/>
      <c r="C81" s="29"/>
      <c r="D81" s="29"/>
      <c r="E81" s="29"/>
      <c r="F81" s="30"/>
      <c r="G81" s="29"/>
      <c r="H81" s="29"/>
      <c r="I81" s="30"/>
      <c r="J81" s="31"/>
      <c r="K81" s="31"/>
      <c r="L81" s="30"/>
      <c r="M81" s="31"/>
      <c r="N81" s="30"/>
      <c r="O81" s="31"/>
      <c r="P81" s="29"/>
      <c r="Q81" s="30"/>
      <c r="R81" s="31"/>
      <c r="S81" s="29"/>
      <c r="T81" s="29"/>
      <c r="U81" s="29"/>
      <c r="V81" s="29"/>
      <c r="W81" s="30"/>
      <c r="X81" s="30"/>
      <c r="Y81" s="32" t="str">
        <f aca="false">IF($A81="","",IF(COUNT(F81,I81,L81,N81,Q81)=0,"",MIN(F81,I81,L81,N81,Q81)))</f>
        <v/>
      </c>
      <c r="Z81" s="33" t="str">
        <f aca="false">IF(OR($A81="",Y81=""),"",Y81-'Your Requirements'!$B$17)</f>
        <v/>
      </c>
      <c r="AA81" s="34" t="str">
        <f aca="false">IF($A81="","",IF(Y81="","No dates entered",IF(Z81&lt;0,IF(Y81=I81,"GL",IF(Y81=Q81,IF(P81="Exempt","Workers’ comp exemption","Workers’ comp"),IF(Y81=F81,"License",IF(Y81=L81,"Auto","Umbrella"))))&amp;" expired "&amp;-Z81&amp;" days ago",IF(Z81&lt;='Your Requirements'!$B$6,IF(Y81=I81,"GL",IF(Y81=Q81,IF(P81="Exempt","Workers’ comp exemption","Workers’ comp"),IF(Y81=F81,"License",IF(Y81=L81,"Auto","Umbrella"))))&amp;" expires in "&amp;Z81&amp;" days","OK"))))</f>
        <v/>
      </c>
      <c r="AB81" s="34" t="str">
        <f aca="false">IF($A81="","",IF(IF(AND('Your Requirements'!$B$7&gt;0,N(J81)&lt;'Your Requirements'!$B$7),"GL occurrence, ","")&amp;IF(AND('Your Requirements'!$B$8&gt;0,N(K81)&lt;'Your Requirements'!$B$8),"GL aggregate, ","")&amp;IF(AND('Your Requirements'!$B$9&gt;0,N(M81)&lt;'Your Requirements'!$B$9),"Auto, ","")&amp;IF(AND('Your Requirements'!$B$10&gt;0,N(O81)&lt;'Your Requirements'!$B$10),"Umbrella, ","")&amp;IF(AND('Your Requirements'!$B$11&gt;0,P81="Policy",N(R81)&lt;'Your Requirements'!$B$11),"Employer’s liability, ","")="","OK","Below your minimum: "&amp;LEFT(IF(AND('Your Requirements'!$B$7&gt;0,N(J81)&lt;'Your Requirements'!$B$7),"GL occurrence, ","")&amp;IF(AND('Your Requirements'!$B$8&gt;0,N(K81)&lt;'Your Requirements'!$B$8),"GL aggregate, ","")&amp;IF(AND('Your Requirements'!$B$9&gt;0,N(M81)&lt;'Your Requirements'!$B$9),"Auto, ","")&amp;IF(AND('Your Requirements'!$B$10&gt;0,N(O81)&lt;'Your Requirements'!$B$10),"Umbrella, ","")&amp;IF(AND('Your Requirements'!$B$11&gt;0,P81="Policy",N(R81)&lt;'Your Requirements'!$B$11),"Employer’s liability, ",""),LEN(IF(AND('Your Requirements'!$B$7&gt;0,N(J81)&lt;'Your Requirements'!$B$7),"GL occurrence, ","")&amp;IF(AND('Your Requirements'!$B$8&gt;0,N(K81)&lt;'Your Requirements'!$B$8),"GL aggregate, ","")&amp;IF(AND('Your Requirements'!$B$9&gt;0,N(M81)&lt;'Your Requirements'!$B$9),"Auto, ","")&amp;IF(AND('Your Requirements'!$B$10&gt;0,N(O81)&lt;'Your Requirements'!$B$10),"Umbrella, ","")&amp;IF(AND('Your Requirements'!$B$11&gt;0,P81="Policy",N(R81)&lt;'Your Requirements'!$B$11),"Employer’s liability, ",""))-2)))</f>
        <v/>
      </c>
      <c r="AC81" s="34" t="str">
        <f aca="false">IF($A81="","",IF(IF(I81="","GL dates, ","")&amp;IF(P81="","Workers’ comp status, ","")&amp;IF(AND(P81&lt;&gt;"None",P81&lt;&gt;"",Q81=""),"Workers’ comp dates, ","")&amp;IF(AND('Your Requirements'!$B$12="Yes",S81&lt;&gt;"Yes"),"AI ongoing, ","")&amp;IF(AND('Your Requirements'!$B$13="Yes",T81&lt;&gt;"Yes"),"AI completed work, ","")&amp;IF(AND('Your Requirements'!$B$14="Yes",U81&lt;&gt;"Yes"),"Waiver of subrogation, ","")&amp;IF(AND('Your Requirements'!$B$15="Yes",V81&lt;&gt;"Yes"),"Primary and non-contributory, ","")&amp;IF(AND('Your Requirements'!$B$16="Yes",D81&lt;&gt;"Yes"),"W-9, ","")="","OK","Missing: "&amp;LEFT(IF(I81="","GL dates, ","")&amp;IF(P81="","Workers’ comp status, ","")&amp;IF(AND(P81&lt;&gt;"None",P81&lt;&gt;"",Q81=""),"Workers’ comp dates, ","")&amp;IF(AND('Your Requirements'!$B$12="Yes",S81&lt;&gt;"Yes"),"AI ongoing, ","")&amp;IF(AND('Your Requirements'!$B$13="Yes",T81&lt;&gt;"Yes"),"AI completed work, ","")&amp;IF(AND('Your Requirements'!$B$14="Yes",U81&lt;&gt;"Yes"),"Waiver of subrogation, ","")&amp;IF(AND('Your Requirements'!$B$15="Yes",V81&lt;&gt;"Yes"),"Primary and non-contributory, ","")&amp;IF(AND('Your Requirements'!$B$16="Yes",D81&lt;&gt;"Yes"),"W-9, ",""),LEN(IF(I81="","GL dates, ","")&amp;IF(P81="","Workers’ comp status, ","")&amp;IF(AND(P81&lt;&gt;"None",P81&lt;&gt;"",Q81=""),"Workers’ comp dates, ","")&amp;IF(AND('Your Requirements'!$B$12="Yes",S81&lt;&gt;"Yes"),"AI ongoing, ","")&amp;IF(AND('Your Requirements'!$B$13="Yes",T81&lt;&gt;"Yes"),"AI completed work, ","")&amp;IF(AND('Your Requirements'!$B$14="Yes",U81&lt;&gt;"Yes"),"Waiver of subrogation, ","")&amp;IF(AND('Your Requirements'!$B$15="Yes",V81&lt;&gt;"Yes"),"Primary and non-contributory, ","")&amp;IF(AND('Your Requirements'!$B$16="Yes",D81&lt;&gt;"Yes"),"W-9, ",""))-2)))</f>
        <v/>
      </c>
      <c r="AD81" s="35" t="str">
        <f aca="false">IF($A81="","",IF(OR(P81="None",AND(ISNUMBER(Z81),Z81&lt;0)),"Hold",IF(AB81&lt;&gt;"OK","Fix limits",IF(AC81&lt;&gt;"OK","Chase paperwork",IF(AND(ISNUMBER(Z81),Z81&lt;='Your Requirements'!$B$6),"Renew soon","Clear")))))</f>
        <v/>
      </c>
      <c r="AE81" s="36"/>
    </row>
    <row r="82" customFormat="false" ht="15" hidden="false" customHeight="false" outlineLevel="0" collapsed="false">
      <c r="A82" s="29"/>
      <c r="B82" s="29"/>
      <c r="C82" s="29"/>
      <c r="D82" s="29"/>
      <c r="E82" s="29"/>
      <c r="F82" s="30"/>
      <c r="G82" s="29"/>
      <c r="H82" s="29"/>
      <c r="I82" s="30"/>
      <c r="J82" s="31"/>
      <c r="K82" s="31"/>
      <c r="L82" s="30"/>
      <c r="M82" s="31"/>
      <c r="N82" s="30"/>
      <c r="O82" s="31"/>
      <c r="P82" s="29"/>
      <c r="Q82" s="30"/>
      <c r="R82" s="31"/>
      <c r="S82" s="29"/>
      <c r="T82" s="29"/>
      <c r="U82" s="29"/>
      <c r="V82" s="29"/>
      <c r="W82" s="30"/>
      <c r="X82" s="30"/>
      <c r="Y82" s="32" t="str">
        <f aca="false">IF($A82="","",IF(COUNT(F82,I82,L82,N82,Q82)=0,"",MIN(F82,I82,L82,N82,Q82)))</f>
        <v/>
      </c>
      <c r="Z82" s="33" t="str">
        <f aca="false">IF(OR($A82="",Y82=""),"",Y82-'Your Requirements'!$B$17)</f>
        <v/>
      </c>
      <c r="AA82" s="34" t="str">
        <f aca="false">IF($A82="","",IF(Y82="","No dates entered",IF(Z82&lt;0,IF(Y82=I82,"GL",IF(Y82=Q82,IF(P82="Exempt","Workers’ comp exemption","Workers’ comp"),IF(Y82=F82,"License",IF(Y82=L82,"Auto","Umbrella"))))&amp;" expired "&amp;-Z82&amp;" days ago",IF(Z82&lt;='Your Requirements'!$B$6,IF(Y82=I82,"GL",IF(Y82=Q82,IF(P82="Exempt","Workers’ comp exemption","Workers’ comp"),IF(Y82=F82,"License",IF(Y82=L82,"Auto","Umbrella"))))&amp;" expires in "&amp;Z82&amp;" days","OK"))))</f>
        <v/>
      </c>
      <c r="AB82" s="34" t="str">
        <f aca="false">IF($A82="","",IF(IF(AND('Your Requirements'!$B$7&gt;0,N(J82)&lt;'Your Requirements'!$B$7),"GL occurrence, ","")&amp;IF(AND('Your Requirements'!$B$8&gt;0,N(K82)&lt;'Your Requirements'!$B$8),"GL aggregate, ","")&amp;IF(AND('Your Requirements'!$B$9&gt;0,N(M82)&lt;'Your Requirements'!$B$9),"Auto, ","")&amp;IF(AND('Your Requirements'!$B$10&gt;0,N(O82)&lt;'Your Requirements'!$B$10),"Umbrella, ","")&amp;IF(AND('Your Requirements'!$B$11&gt;0,P82="Policy",N(R82)&lt;'Your Requirements'!$B$11),"Employer’s liability, ","")="","OK","Below your minimum: "&amp;LEFT(IF(AND('Your Requirements'!$B$7&gt;0,N(J82)&lt;'Your Requirements'!$B$7),"GL occurrence, ","")&amp;IF(AND('Your Requirements'!$B$8&gt;0,N(K82)&lt;'Your Requirements'!$B$8),"GL aggregate, ","")&amp;IF(AND('Your Requirements'!$B$9&gt;0,N(M82)&lt;'Your Requirements'!$B$9),"Auto, ","")&amp;IF(AND('Your Requirements'!$B$10&gt;0,N(O82)&lt;'Your Requirements'!$B$10),"Umbrella, ","")&amp;IF(AND('Your Requirements'!$B$11&gt;0,P82="Policy",N(R82)&lt;'Your Requirements'!$B$11),"Employer’s liability, ",""),LEN(IF(AND('Your Requirements'!$B$7&gt;0,N(J82)&lt;'Your Requirements'!$B$7),"GL occurrence, ","")&amp;IF(AND('Your Requirements'!$B$8&gt;0,N(K82)&lt;'Your Requirements'!$B$8),"GL aggregate, ","")&amp;IF(AND('Your Requirements'!$B$9&gt;0,N(M82)&lt;'Your Requirements'!$B$9),"Auto, ","")&amp;IF(AND('Your Requirements'!$B$10&gt;0,N(O82)&lt;'Your Requirements'!$B$10),"Umbrella, ","")&amp;IF(AND('Your Requirements'!$B$11&gt;0,P82="Policy",N(R82)&lt;'Your Requirements'!$B$11),"Employer’s liability, ",""))-2)))</f>
        <v/>
      </c>
      <c r="AC82" s="34" t="str">
        <f aca="false">IF($A82="","",IF(IF(I82="","GL dates, ","")&amp;IF(P82="","Workers’ comp status, ","")&amp;IF(AND(P82&lt;&gt;"None",P82&lt;&gt;"",Q82=""),"Workers’ comp dates, ","")&amp;IF(AND('Your Requirements'!$B$12="Yes",S82&lt;&gt;"Yes"),"AI ongoing, ","")&amp;IF(AND('Your Requirements'!$B$13="Yes",T82&lt;&gt;"Yes"),"AI completed work, ","")&amp;IF(AND('Your Requirements'!$B$14="Yes",U82&lt;&gt;"Yes"),"Waiver of subrogation, ","")&amp;IF(AND('Your Requirements'!$B$15="Yes",V82&lt;&gt;"Yes"),"Primary and non-contributory, ","")&amp;IF(AND('Your Requirements'!$B$16="Yes",D82&lt;&gt;"Yes"),"W-9, ","")="","OK","Missing: "&amp;LEFT(IF(I82="","GL dates, ","")&amp;IF(P82="","Workers’ comp status, ","")&amp;IF(AND(P82&lt;&gt;"None",P82&lt;&gt;"",Q82=""),"Workers’ comp dates, ","")&amp;IF(AND('Your Requirements'!$B$12="Yes",S82&lt;&gt;"Yes"),"AI ongoing, ","")&amp;IF(AND('Your Requirements'!$B$13="Yes",T82&lt;&gt;"Yes"),"AI completed work, ","")&amp;IF(AND('Your Requirements'!$B$14="Yes",U82&lt;&gt;"Yes"),"Waiver of subrogation, ","")&amp;IF(AND('Your Requirements'!$B$15="Yes",V82&lt;&gt;"Yes"),"Primary and non-contributory, ","")&amp;IF(AND('Your Requirements'!$B$16="Yes",D82&lt;&gt;"Yes"),"W-9, ",""),LEN(IF(I82="","GL dates, ","")&amp;IF(P82="","Workers’ comp status, ","")&amp;IF(AND(P82&lt;&gt;"None",P82&lt;&gt;"",Q82=""),"Workers’ comp dates, ","")&amp;IF(AND('Your Requirements'!$B$12="Yes",S82&lt;&gt;"Yes"),"AI ongoing, ","")&amp;IF(AND('Your Requirements'!$B$13="Yes",T82&lt;&gt;"Yes"),"AI completed work, ","")&amp;IF(AND('Your Requirements'!$B$14="Yes",U82&lt;&gt;"Yes"),"Waiver of subrogation, ","")&amp;IF(AND('Your Requirements'!$B$15="Yes",V82&lt;&gt;"Yes"),"Primary and non-contributory, ","")&amp;IF(AND('Your Requirements'!$B$16="Yes",D82&lt;&gt;"Yes"),"W-9, ",""))-2)))</f>
        <v/>
      </c>
      <c r="AD82" s="35" t="str">
        <f aca="false">IF($A82="","",IF(OR(P82="None",AND(ISNUMBER(Z82),Z82&lt;0)),"Hold",IF(AB82&lt;&gt;"OK","Fix limits",IF(AC82&lt;&gt;"OK","Chase paperwork",IF(AND(ISNUMBER(Z82),Z82&lt;='Your Requirements'!$B$6),"Renew soon","Clear")))))</f>
        <v/>
      </c>
      <c r="AE82" s="36"/>
    </row>
    <row r="83" customFormat="false" ht="15" hidden="false" customHeight="false" outlineLevel="0" collapsed="false">
      <c r="A83" s="29"/>
      <c r="B83" s="29"/>
      <c r="C83" s="29"/>
      <c r="D83" s="29"/>
      <c r="E83" s="29"/>
      <c r="F83" s="30"/>
      <c r="G83" s="29"/>
      <c r="H83" s="29"/>
      <c r="I83" s="30"/>
      <c r="J83" s="31"/>
      <c r="K83" s="31"/>
      <c r="L83" s="30"/>
      <c r="M83" s="31"/>
      <c r="N83" s="30"/>
      <c r="O83" s="31"/>
      <c r="P83" s="29"/>
      <c r="Q83" s="30"/>
      <c r="R83" s="31"/>
      <c r="S83" s="29"/>
      <c r="T83" s="29"/>
      <c r="U83" s="29"/>
      <c r="V83" s="29"/>
      <c r="W83" s="30"/>
      <c r="X83" s="30"/>
      <c r="Y83" s="32" t="str">
        <f aca="false">IF($A83="","",IF(COUNT(F83,I83,L83,N83,Q83)=0,"",MIN(F83,I83,L83,N83,Q83)))</f>
        <v/>
      </c>
      <c r="Z83" s="33" t="str">
        <f aca="false">IF(OR($A83="",Y83=""),"",Y83-'Your Requirements'!$B$17)</f>
        <v/>
      </c>
      <c r="AA83" s="34" t="str">
        <f aca="false">IF($A83="","",IF(Y83="","No dates entered",IF(Z83&lt;0,IF(Y83=I83,"GL",IF(Y83=Q83,IF(P83="Exempt","Workers’ comp exemption","Workers’ comp"),IF(Y83=F83,"License",IF(Y83=L83,"Auto","Umbrella"))))&amp;" expired "&amp;-Z83&amp;" days ago",IF(Z83&lt;='Your Requirements'!$B$6,IF(Y83=I83,"GL",IF(Y83=Q83,IF(P83="Exempt","Workers’ comp exemption","Workers’ comp"),IF(Y83=F83,"License",IF(Y83=L83,"Auto","Umbrella"))))&amp;" expires in "&amp;Z83&amp;" days","OK"))))</f>
        <v/>
      </c>
      <c r="AB83" s="34" t="str">
        <f aca="false">IF($A83="","",IF(IF(AND('Your Requirements'!$B$7&gt;0,N(J83)&lt;'Your Requirements'!$B$7),"GL occurrence, ","")&amp;IF(AND('Your Requirements'!$B$8&gt;0,N(K83)&lt;'Your Requirements'!$B$8),"GL aggregate, ","")&amp;IF(AND('Your Requirements'!$B$9&gt;0,N(M83)&lt;'Your Requirements'!$B$9),"Auto, ","")&amp;IF(AND('Your Requirements'!$B$10&gt;0,N(O83)&lt;'Your Requirements'!$B$10),"Umbrella, ","")&amp;IF(AND('Your Requirements'!$B$11&gt;0,P83="Policy",N(R83)&lt;'Your Requirements'!$B$11),"Employer’s liability, ","")="","OK","Below your minimum: "&amp;LEFT(IF(AND('Your Requirements'!$B$7&gt;0,N(J83)&lt;'Your Requirements'!$B$7),"GL occurrence, ","")&amp;IF(AND('Your Requirements'!$B$8&gt;0,N(K83)&lt;'Your Requirements'!$B$8),"GL aggregate, ","")&amp;IF(AND('Your Requirements'!$B$9&gt;0,N(M83)&lt;'Your Requirements'!$B$9),"Auto, ","")&amp;IF(AND('Your Requirements'!$B$10&gt;0,N(O83)&lt;'Your Requirements'!$B$10),"Umbrella, ","")&amp;IF(AND('Your Requirements'!$B$11&gt;0,P83="Policy",N(R83)&lt;'Your Requirements'!$B$11),"Employer’s liability, ",""),LEN(IF(AND('Your Requirements'!$B$7&gt;0,N(J83)&lt;'Your Requirements'!$B$7),"GL occurrence, ","")&amp;IF(AND('Your Requirements'!$B$8&gt;0,N(K83)&lt;'Your Requirements'!$B$8),"GL aggregate, ","")&amp;IF(AND('Your Requirements'!$B$9&gt;0,N(M83)&lt;'Your Requirements'!$B$9),"Auto, ","")&amp;IF(AND('Your Requirements'!$B$10&gt;0,N(O83)&lt;'Your Requirements'!$B$10),"Umbrella, ","")&amp;IF(AND('Your Requirements'!$B$11&gt;0,P83="Policy",N(R83)&lt;'Your Requirements'!$B$11),"Employer’s liability, ",""))-2)))</f>
        <v/>
      </c>
      <c r="AC83" s="34" t="str">
        <f aca="false">IF($A83="","",IF(IF(I83="","GL dates, ","")&amp;IF(P83="","Workers’ comp status, ","")&amp;IF(AND(P83&lt;&gt;"None",P83&lt;&gt;"",Q83=""),"Workers’ comp dates, ","")&amp;IF(AND('Your Requirements'!$B$12="Yes",S83&lt;&gt;"Yes"),"AI ongoing, ","")&amp;IF(AND('Your Requirements'!$B$13="Yes",T83&lt;&gt;"Yes"),"AI completed work, ","")&amp;IF(AND('Your Requirements'!$B$14="Yes",U83&lt;&gt;"Yes"),"Waiver of subrogation, ","")&amp;IF(AND('Your Requirements'!$B$15="Yes",V83&lt;&gt;"Yes"),"Primary and non-contributory, ","")&amp;IF(AND('Your Requirements'!$B$16="Yes",D83&lt;&gt;"Yes"),"W-9, ","")="","OK","Missing: "&amp;LEFT(IF(I83="","GL dates, ","")&amp;IF(P83="","Workers’ comp status, ","")&amp;IF(AND(P83&lt;&gt;"None",P83&lt;&gt;"",Q83=""),"Workers’ comp dates, ","")&amp;IF(AND('Your Requirements'!$B$12="Yes",S83&lt;&gt;"Yes"),"AI ongoing, ","")&amp;IF(AND('Your Requirements'!$B$13="Yes",T83&lt;&gt;"Yes"),"AI completed work, ","")&amp;IF(AND('Your Requirements'!$B$14="Yes",U83&lt;&gt;"Yes"),"Waiver of subrogation, ","")&amp;IF(AND('Your Requirements'!$B$15="Yes",V83&lt;&gt;"Yes"),"Primary and non-contributory, ","")&amp;IF(AND('Your Requirements'!$B$16="Yes",D83&lt;&gt;"Yes"),"W-9, ",""),LEN(IF(I83="","GL dates, ","")&amp;IF(P83="","Workers’ comp status, ","")&amp;IF(AND(P83&lt;&gt;"None",P83&lt;&gt;"",Q83=""),"Workers’ comp dates, ","")&amp;IF(AND('Your Requirements'!$B$12="Yes",S83&lt;&gt;"Yes"),"AI ongoing, ","")&amp;IF(AND('Your Requirements'!$B$13="Yes",T83&lt;&gt;"Yes"),"AI completed work, ","")&amp;IF(AND('Your Requirements'!$B$14="Yes",U83&lt;&gt;"Yes"),"Waiver of subrogation, ","")&amp;IF(AND('Your Requirements'!$B$15="Yes",V83&lt;&gt;"Yes"),"Primary and non-contributory, ","")&amp;IF(AND('Your Requirements'!$B$16="Yes",D83&lt;&gt;"Yes"),"W-9, ",""))-2)))</f>
        <v/>
      </c>
      <c r="AD83" s="35" t="str">
        <f aca="false">IF($A83="","",IF(OR(P83="None",AND(ISNUMBER(Z83),Z83&lt;0)),"Hold",IF(AB83&lt;&gt;"OK","Fix limits",IF(AC83&lt;&gt;"OK","Chase paperwork",IF(AND(ISNUMBER(Z83),Z83&lt;='Your Requirements'!$B$6),"Renew soon","Clear")))))</f>
        <v/>
      </c>
      <c r="AE83" s="36"/>
    </row>
    <row r="84" customFormat="false" ht="15" hidden="false" customHeight="false" outlineLevel="0" collapsed="false">
      <c r="A84" s="29"/>
      <c r="B84" s="29"/>
      <c r="C84" s="29"/>
      <c r="D84" s="29"/>
      <c r="E84" s="29"/>
      <c r="F84" s="30"/>
      <c r="G84" s="29"/>
      <c r="H84" s="29"/>
      <c r="I84" s="30"/>
      <c r="J84" s="31"/>
      <c r="K84" s="31"/>
      <c r="L84" s="30"/>
      <c r="M84" s="31"/>
      <c r="N84" s="30"/>
      <c r="O84" s="31"/>
      <c r="P84" s="29"/>
      <c r="Q84" s="30"/>
      <c r="R84" s="31"/>
      <c r="S84" s="29"/>
      <c r="T84" s="29"/>
      <c r="U84" s="29"/>
      <c r="V84" s="29"/>
      <c r="W84" s="30"/>
      <c r="X84" s="30"/>
      <c r="Y84" s="32" t="str">
        <f aca="false">IF($A84="","",IF(COUNT(F84,I84,L84,N84,Q84)=0,"",MIN(F84,I84,L84,N84,Q84)))</f>
        <v/>
      </c>
      <c r="Z84" s="33" t="str">
        <f aca="false">IF(OR($A84="",Y84=""),"",Y84-'Your Requirements'!$B$17)</f>
        <v/>
      </c>
      <c r="AA84" s="34" t="str">
        <f aca="false">IF($A84="","",IF(Y84="","No dates entered",IF(Z84&lt;0,IF(Y84=I84,"GL",IF(Y84=Q84,IF(P84="Exempt","Workers’ comp exemption","Workers’ comp"),IF(Y84=F84,"License",IF(Y84=L84,"Auto","Umbrella"))))&amp;" expired "&amp;-Z84&amp;" days ago",IF(Z84&lt;='Your Requirements'!$B$6,IF(Y84=I84,"GL",IF(Y84=Q84,IF(P84="Exempt","Workers’ comp exemption","Workers’ comp"),IF(Y84=F84,"License",IF(Y84=L84,"Auto","Umbrella"))))&amp;" expires in "&amp;Z84&amp;" days","OK"))))</f>
        <v/>
      </c>
      <c r="AB84" s="34" t="str">
        <f aca="false">IF($A84="","",IF(IF(AND('Your Requirements'!$B$7&gt;0,N(J84)&lt;'Your Requirements'!$B$7),"GL occurrence, ","")&amp;IF(AND('Your Requirements'!$B$8&gt;0,N(K84)&lt;'Your Requirements'!$B$8),"GL aggregate, ","")&amp;IF(AND('Your Requirements'!$B$9&gt;0,N(M84)&lt;'Your Requirements'!$B$9),"Auto, ","")&amp;IF(AND('Your Requirements'!$B$10&gt;0,N(O84)&lt;'Your Requirements'!$B$10),"Umbrella, ","")&amp;IF(AND('Your Requirements'!$B$11&gt;0,P84="Policy",N(R84)&lt;'Your Requirements'!$B$11),"Employer’s liability, ","")="","OK","Below your minimum: "&amp;LEFT(IF(AND('Your Requirements'!$B$7&gt;0,N(J84)&lt;'Your Requirements'!$B$7),"GL occurrence, ","")&amp;IF(AND('Your Requirements'!$B$8&gt;0,N(K84)&lt;'Your Requirements'!$B$8),"GL aggregate, ","")&amp;IF(AND('Your Requirements'!$B$9&gt;0,N(M84)&lt;'Your Requirements'!$B$9),"Auto, ","")&amp;IF(AND('Your Requirements'!$B$10&gt;0,N(O84)&lt;'Your Requirements'!$B$10),"Umbrella, ","")&amp;IF(AND('Your Requirements'!$B$11&gt;0,P84="Policy",N(R84)&lt;'Your Requirements'!$B$11),"Employer’s liability, ",""),LEN(IF(AND('Your Requirements'!$B$7&gt;0,N(J84)&lt;'Your Requirements'!$B$7),"GL occurrence, ","")&amp;IF(AND('Your Requirements'!$B$8&gt;0,N(K84)&lt;'Your Requirements'!$B$8),"GL aggregate, ","")&amp;IF(AND('Your Requirements'!$B$9&gt;0,N(M84)&lt;'Your Requirements'!$B$9),"Auto, ","")&amp;IF(AND('Your Requirements'!$B$10&gt;0,N(O84)&lt;'Your Requirements'!$B$10),"Umbrella, ","")&amp;IF(AND('Your Requirements'!$B$11&gt;0,P84="Policy",N(R84)&lt;'Your Requirements'!$B$11),"Employer’s liability, ",""))-2)))</f>
        <v/>
      </c>
      <c r="AC84" s="34" t="str">
        <f aca="false">IF($A84="","",IF(IF(I84="","GL dates, ","")&amp;IF(P84="","Workers’ comp status, ","")&amp;IF(AND(P84&lt;&gt;"None",P84&lt;&gt;"",Q84=""),"Workers’ comp dates, ","")&amp;IF(AND('Your Requirements'!$B$12="Yes",S84&lt;&gt;"Yes"),"AI ongoing, ","")&amp;IF(AND('Your Requirements'!$B$13="Yes",T84&lt;&gt;"Yes"),"AI completed work, ","")&amp;IF(AND('Your Requirements'!$B$14="Yes",U84&lt;&gt;"Yes"),"Waiver of subrogation, ","")&amp;IF(AND('Your Requirements'!$B$15="Yes",V84&lt;&gt;"Yes"),"Primary and non-contributory, ","")&amp;IF(AND('Your Requirements'!$B$16="Yes",D84&lt;&gt;"Yes"),"W-9, ","")="","OK","Missing: "&amp;LEFT(IF(I84="","GL dates, ","")&amp;IF(P84="","Workers’ comp status, ","")&amp;IF(AND(P84&lt;&gt;"None",P84&lt;&gt;"",Q84=""),"Workers’ comp dates, ","")&amp;IF(AND('Your Requirements'!$B$12="Yes",S84&lt;&gt;"Yes"),"AI ongoing, ","")&amp;IF(AND('Your Requirements'!$B$13="Yes",T84&lt;&gt;"Yes"),"AI completed work, ","")&amp;IF(AND('Your Requirements'!$B$14="Yes",U84&lt;&gt;"Yes"),"Waiver of subrogation, ","")&amp;IF(AND('Your Requirements'!$B$15="Yes",V84&lt;&gt;"Yes"),"Primary and non-contributory, ","")&amp;IF(AND('Your Requirements'!$B$16="Yes",D84&lt;&gt;"Yes"),"W-9, ",""),LEN(IF(I84="","GL dates, ","")&amp;IF(P84="","Workers’ comp status, ","")&amp;IF(AND(P84&lt;&gt;"None",P84&lt;&gt;"",Q84=""),"Workers’ comp dates, ","")&amp;IF(AND('Your Requirements'!$B$12="Yes",S84&lt;&gt;"Yes"),"AI ongoing, ","")&amp;IF(AND('Your Requirements'!$B$13="Yes",T84&lt;&gt;"Yes"),"AI completed work, ","")&amp;IF(AND('Your Requirements'!$B$14="Yes",U84&lt;&gt;"Yes"),"Waiver of subrogation, ","")&amp;IF(AND('Your Requirements'!$B$15="Yes",V84&lt;&gt;"Yes"),"Primary and non-contributory, ","")&amp;IF(AND('Your Requirements'!$B$16="Yes",D84&lt;&gt;"Yes"),"W-9, ",""))-2)))</f>
        <v/>
      </c>
      <c r="AD84" s="35" t="str">
        <f aca="false">IF($A84="","",IF(OR(P84="None",AND(ISNUMBER(Z84),Z84&lt;0)),"Hold",IF(AB84&lt;&gt;"OK","Fix limits",IF(AC84&lt;&gt;"OK","Chase paperwork",IF(AND(ISNUMBER(Z84),Z84&lt;='Your Requirements'!$B$6),"Renew soon","Clear")))))</f>
        <v/>
      </c>
      <c r="AE84" s="36"/>
    </row>
    <row r="85" customFormat="false" ht="15" hidden="false" customHeight="false" outlineLevel="0" collapsed="false">
      <c r="A85" s="29"/>
      <c r="B85" s="29"/>
      <c r="C85" s="29"/>
      <c r="D85" s="29"/>
      <c r="E85" s="29"/>
      <c r="F85" s="30"/>
      <c r="G85" s="29"/>
      <c r="H85" s="29"/>
      <c r="I85" s="30"/>
      <c r="J85" s="31"/>
      <c r="K85" s="31"/>
      <c r="L85" s="30"/>
      <c r="M85" s="31"/>
      <c r="N85" s="30"/>
      <c r="O85" s="31"/>
      <c r="P85" s="29"/>
      <c r="Q85" s="30"/>
      <c r="R85" s="31"/>
      <c r="S85" s="29"/>
      <c r="T85" s="29"/>
      <c r="U85" s="29"/>
      <c r="V85" s="29"/>
      <c r="W85" s="30"/>
      <c r="X85" s="30"/>
      <c r="Y85" s="32" t="str">
        <f aca="false">IF($A85="","",IF(COUNT(F85,I85,L85,N85,Q85)=0,"",MIN(F85,I85,L85,N85,Q85)))</f>
        <v/>
      </c>
      <c r="Z85" s="33" t="str">
        <f aca="false">IF(OR($A85="",Y85=""),"",Y85-'Your Requirements'!$B$17)</f>
        <v/>
      </c>
      <c r="AA85" s="34" t="str">
        <f aca="false">IF($A85="","",IF(Y85="","No dates entered",IF(Z85&lt;0,IF(Y85=I85,"GL",IF(Y85=Q85,IF(P85="Exempt","Workers’ comp exemption","Workers’ comp"),IF(Y85=F85,"License",IF(Y85=L85,"Auto","Umbrella"))))&amp;" expired "&amp;-Z85&amp;" days ago",IF(Z85&lt;='Your Requirements'!$B$6,IF(Y85=I85,"GL",IF(Y85=Q85,IF(P85="Exempt","Workers’ comp exemption","Workers’ comp"),IF(Y85=F85,"License",IF(Y85=L85,"Auto","Umbrella"))))&amp;" expires in "&amp;Z85&amp;" days","OK"))))</f>
        <v/>
      </c>
      <c r="AB85" s="34" t="str">
        <f aca="false">IF($A85="","",IF(IF(AND('Your Requirements'!$B$7&gt;0,N(J85)&lt;'Your Requirements'!$B$7),"GL occurrence, ","")&amp;IF(AND('Your Requirements'!$B$8&gt;0,N(K85)&lt;'Your Requirements'!$B$8),"GL aggregate, ","")&amp;IF(AND('Your Requirements'!$B$9&gt;0,N(M85)&lt;'Your Requirements'!$B$9),"Auto, ","")&amp;IF(AND('Your Requirements'!$B$10&gt;0,N(O85)&lt;'Your Requirements'!$B$10),"Umbrella, ","")&amp;IF(AND('Your Requirements'!$B$11&gt;0,P85="Policy",N(R85)&lt;'Your Requirements'!$B$11),"Employer’s liability, ","")="","OK","Below your minimum: "&amp;LEFT(IF(AND('Your Requirements'!$B$7&gt;0,N(J85)&lt;'Your Requirements'!$B$7),"GL occurrence, ","")&amp;IF(AND('Your Requirements'!$B$8&gt;0,N(K85)&lt;'Your Requirements'!$B$8),"GL aggregate, ","")&amp;IF(AND('Your Requirements'!$B$9&gt;0,N(M85)&lt;'Your Requirements'!$B$9),"Auto, ","")&amp;IF(AND('Your Requirements'!$B$10&gt;0,N(O85)&lt;'Your Requirements'!$B$10),"Umbrella, ","")&amp;IF(AND('Your Requirements'!$B$11&gt;0,P85="Policy",N(R85)&lt;'Your Requirements'!$B$11),"Employer’s liability, ",""),LEN(IF(AND('Your Requirements'!$B$7&gt;0,N(J85)&lt;'Your Requirements'!$B$7),"GL occurrence, ","")&amp;IF(AND('Your Requirements'!$B$8&gt;0,N(K85)&lt;'Your Requirements'!$B$8),"GL aggregate, ","")&amp;IF(AND('Your Requirements'!$B$9&gt;0,N(M85)&lt;'Your Requirements'!$B$9),"Auto, ","")&amp;IF(AND('Your Requirements'!$B$10&gt;0,N(O85)&lt;'Your Requirements'!$B$10),"Umbrella, ","")&amp;IF(AND('Your Requirements'!$B$11&gt;0,P85="Policy",N(R85)&lt;'Your Requirements'!$B$11),"Employer’s liability, ",""))-2)))</f>
        <v/>
      </c>
      <c r="AC85" s="34" t="str">
        <f aca="false">IF($A85="","",IF(IF(I85="","GL dates, ","")&amp;IF(P85="","Workers’ comp status, ","")&amp;IF(AND(P85&lt;&gt;"None",P85&lt;&gt;"",Q85=""),"Workers’ comp dates, ","")&amp;IF(AND('Your Requirements'!$B$12="Yes",S85&lt;&gt;"Yes"),"AI ongoing, ","")&amp;IF(AND('Your Requirements'!$B$13="Yes",T85&lt;&gt;"Yes"),"AI completed work, ","")&amp;IF(AND('Your Requirements'!$B$14="Yes",U85&lt;&gt;"Yes"),"Waiver of subrogation, ","")&amp;IF(AND('Your Requirements'!$B$15="Yes",V85&lt;&gt;"Yes"),"Primary and non-contributory, ","")&amp;IF(AND('Your Requirements'!$B$16="Yes",D85&lt;&gt;"Yes"),"W-9, ","")="","OK","Missing: "&amp;LEFT(IF(I85="","GL dates, ","")&amp;IF(P85="","Workers’ comp status, ","")&amp;IF(AND(P85&lt;&gt;"None",P85&lt;&gt;"",Q85=""),"Workers’ comp dates, ","")&amp;IF(AND('Your Requirements'!$B$12="Yes",S85&lt;&gt;"Yes"),"AI ongoing, ","")&amp;IF(AND('Your Requirements'!$B$13="Yes",T85&lt;&gt;"Yes"),"AI completed work, ","")&amp;IF(AND('Your Requirements'!$B$14="Yes",U85&lt;&gt;"Yes"),"Waiver of subrogation, ","")&amp;IF(AND('Your Requirements'!$B$15="Yes",V85&lt;&gt;"Yes"),"Primary and non-contributory, ","")&amp;IF(AND('Your Requirements'!$B$16="Yes",D85&lt;&gt;"Yes"),"W-9, ",""),LEN(IF(I85="","GL dates, ","")&amp;IF(P85="","Workers’ comp status, ","")&amp;IF(AND(P85&lt;&gt;"None",P85&lt;&gt;"",Q85=""),"Workers’ comp dates, ","")&amp;IF(AND('Your Requirements'!$B$12="Yes",S85&lt;&gt;"Yes"),"AI ongoing, ","")&amp;IF(AND('Your Requirements'!$B$13="Yes",T85&lt;&gt;"Yes"),"AI completed work, ","")&amp;IF(AND('Your Requirements'!$B$14="Yes",U85&lt;&gt;"Yes"),"Waiver of subrogation, ","")&amp;IF(AND('Your Requirements'!$B$15="Yes",V85&lt;&gt;"Yes"),"Primary and non-contributory, ","")&amp;IF(AND('Your Requirements'!$B$16="Yes",D85&lt;&gt;"Yes"),"W-9, ",""))-2)))</f>
        <v/>
      </c>
      <c r="AD85" s="35" t="str">
        <f aca="false">IF($A85="","",IF(OR(P85="None",AND(ISNUMBER(Z85),Z85&lt;0)),"Hold",IF(AB85&lt;&gt;"OK","Fix limits",IF(AC85&lt;&gt;"OK","Chase paperwork",IF(AND(ISNUMBER(Z85),Z85&lt;='Your Requirements'!$B$6),"Renew soon","Clear")))))</f>
        <v/>
      </c>
      <c r="AE85" s="36"/>
    </row>
    <row r="86" customFormat="false" ht="15" hidden="false" customHeight="false" outlineLevel="0" collapsed="false">
      <c r="A86" s="29"/>
      <c r="B86" s="29"/>
      <c r="C86" s="29"/>
      <c r="D86" s="29"/>
      <c r="E86" s="29"/>
      <c r="F86" s="30"/>
      <c r="G86" s="29"/>
      <c r="H86" s="29"/>
      <c r="I86" s="30"/>
      <c r="J86" s="31"/>
      <c r="K86" s="31"/>
      <c r="L86" s="30"/>
      <c r="M86" s="31"/>
      <c r="N86" s="30"/>
      <c r="O86" s="31"/>
      <c r="P86" s="29"/>
      <c r="Q86" s="30"/>
      <c r="R86" s="31"/>
      <c r="S86" s="29"/>
      <c r="T86" s="29"/>
      <c r="U86" s="29"/>
      <c r="V86" s="29"/>
      <c r="W86" s="30"/>
      <c r="X86" s="30"/>
      <c r="Y86" s="32" t="str">
        <f aca="false">IF($A86="","",IF(COUNT(F86,I86,L86,N86,Q86)=0,"",MIN(F86,I86,L86,N86,Q86)))</f>
        <v/>
      </c>
      <c r="Z86" s="33" t="str">
        <f aca="false">IF(OR($A86="",Y86=""),"",Y86-'Your Requirements'!$B$17)</f>
        <v/>
      </c>
      <c r="AA86" s="34" t="str">
        <f aca="false">IF($A86="","",IF(Y86="","No dates entered",IF(Z86&lt;0,IF(Y86=I86,"GL",IF(Y86=Q86,IF(P86="Exempt","Workers’ comp exemption","Workers’ comp"),IF(Y86=F86,"License",IF(Y86=L86,"Auto","Umbrella"))))&amp;" expired "&amp;-Z86&amp;" days ago",IF(Z86&lt;='Your Requirements'!$B$6,IF(Y86=I86,"GL",IF(Y86=Q86,IF(P86="Exempt","Workers’ comp exemption","Workers’ comp"),IF(Y86=F86,"License",IF(Y86=L86,"Auto","Umbrella"))))&amp;" expires in "&amp;Z86&amp;" days","OK"))))</f>
        <v/>
      </c>
      <c r="AB86" s="34" t="str">
        <f aca="false">IF($A86="","",IF(IF(AND('Your Requirements'!$B$7&gt;0,N(J86)&lt;'Your Requirements'!$B$7),"GL occurrence, ","")&amp;IF(AND('Your Requirements'!$B$8&gt;0,N(K86)&lt;'Your Requirements'!$B$8),"GL aggregate, ","")&amp;IF(AND('Your Requirements'!$B$9&gt;0,N(M86)&lt;'Your Requirements'!$B$9),"Auto, ","")&amp;IF(AND('Your Requirements'!$B$10&gt;0,N(O86)&lt;'Your Requirements'!$B$10),"Umbrella, ","")&amp;IF(AND('Your Requirements'!$B$11&gt;0,P86="Policy",N(R86)&lt;'Your Requirements'!$B$11),"Employer’s liability, ","")="","OK","Below your minimum: "&amp;LEFT(IF(AND('Your Requirements'!$B$7&gt;0,N(J86)&lt;'Your Requirements'!$B$7),"GL occurrence, ","")&amp;IF(AND('Your Requirements'!$B$8&gt;0,N(K86)&lt;'Your Requirements'!$B$8),"GL aggregate, ","")&amp;IF(AND('Your Requirements'!$B$9&gt;0,N(M86)&lt;'Your Requirements'!$B$9),"Auto, ","")&amp;IF(AND('Your Requirements'!$B$10&gt;0,N(O86)&lt;'Your Requirements'!$B$10),"Umbrella, ","")&amp;IF(AND('Your Requirements'!$B$11&gt;0,P86="Policy",N(R86)&lt;'Your Requirements'!$B$11),"Employer’s liability, ",""),LEN(IF(AND('Your Requirements'!$B$7&gt;0,N(J86)&lt;'Your Requirements'!$B$7),"GL occurrence, ","")&amp;IF(AND('Your Requirements'!$B$8&gt;0,N(K86)&lt;'Your Requirements'!$B$8),"GL aggregate, ","")&amp;IF(AND('Your Requirements'!$B$9&gt;0,N(M86)&lt;'Your Requirements'!$B$9),"Auto, ","")&amp;IF(AND('Your Requirements'!$B$10&gt;0,N(O86)&lt;'Your Requirements'!$B$10),"Umbrella, ","")&amp;IF(AND('Your Requirements'!$B$11&gt;0,P86="Policy",N(R86)&lt;'Your Requirements'!$B$11),"Employer’s liability, ",""))-2)))</f>
        <v/>
      </c>
      <c r="AC86" s="34" t="str">
        <f aca="false">IF($A86="","",IF(IF(I86="","GL dates, ","")&amp;IF(P86="","Workers’ comp status, ","")&amp;IF(AND(P86&lt;&gt;"None",P86&lt;&gt;"",Q86=""),"Workers’ comp dates, ","")&amp;IF(AND('Your Requirements'!$B$12="Yes",S86&lt;&gt;"Yes"),"AI ongoing, ","")&amp;IF(AND('Your Requirements'!$B$13="Yes",T86&lt;&gt;"Yes"),"AI completed work, ","")&amp;IF(AND('Your Requirements'!$B$14="Yes",U86&lt;&gt;"Yes"),"Waiver of subrogation, ","")&amp;IF(AND('Your Requirements'!$B$15="Yes",V86&lt;&gt;"Yes"),"Primary and non-contributory, ","")&amp;IF(AND('Your Requirements'!$B$16="Yes",D86&lt;&gt;"Yes"),"W-9, ","")="","OK","Missing: "&amp;LEFT(IF(I86="","GL dates, ","")&amp;IF(P86="","Workers’ comp status, ","")&amp;IF(AND(P86&lt;&gt;"None",P86&lt;&gt;"",Q86=""),"Workers’ comp dates, ","")&amp;IF(AND('Your Requirements'!$B$12="Yes",S86&lt;&gt;"Yes"),"AI ongoing, ","")&amp;IF(AND('Your Requirements'!$B$13="Yes",T86&lt;&gt;"Yes"),"AI completed work, ","")&amp;IF(AND('Your Requirements'!$B$14="Yes",U86&lt;&gt;"Yes"),"Waiver of subrogation, ","")&amp;IF(AND('Your Requirements'!$B$15="Yes",V86&lt;&gt;"Yes"),"Primary and non-contributory, ","")&amp;IF(AND('Your Requirements'!$B$16="Yes",D86&lt;&gt;"Yes"),"W-9, ",""),LEN(IF(I86="","GL dates, ","")&amp;IF(P86="","Workers’ comp status, ","")&amp;IF(AND(P86&lt;&gt;"None",P86&lt;&gt;"",Q86=""),"Workers’ comp dates, ","")&amp;IF(AND('Your Requirements'!$B$12="Yes",S86&lt;&gt;"Yes"),"AI ongoing, ","")&amp;IF(AND('Your Requirements'!$B$13="Yes",T86&lt;&gt;"Yes"),"AI completed work, ","")&amp;IF(AND('Your Requirements'!$B$14="Yes",U86&lt;&gt;"Yes"),"Waiver of subrogation, ","")&amp;IF(AND('Your Requirements'!$B$15="Yes",V86&lt;&gt;"Yes"),"Primary and non-contributory, ","")&amp;IF(AND('Your Requirements'!$B$16="Yes",D86&lt;&gt;"Yes"),"W-9, ",""))-2)))</f>
        <v/>
      </c>
      <c r="AD86" s="35" t="str">
        <f aca="false">IF($A86="","",IF(OR(P86="None",AND(ISNUMBER(Z86),Z86&lt;0)),"Hold",IF(AB86&lt;&gt;"OK","Fix limits",IF(AC86&lt;&gt;"OK","Chase paperwork",IF(AND(ISNUMBER(Z86),Z86&lt;='Your Requirements'!$B$6),"Renew soon","Clear")))))</f>
        <v/>
      </c>
      <c r="AE86" s="36"/>
    </row>
    <row r="87" customFormat="false" ht="15" hidden="false" customHeight="false" outlineLevel="0" collapsed="false">
      <c r="A87" s="29"/>
      <c r="B87" s="29"/>
      <c r="C87" s="29"/>
      <c r="D87" s="29"/>
      <c r="E87" s="29"/>
      <c r="F87" s="30"/>
      <c r="G87" s="29"/>
      <c r="H87" s="29"/>
      <c r="I87" s="30"/>
      <c r="J87" s="31"/>
      <c r="K87" s="31"/>
      <c r="L87" s="30"/>
      <c r="M87" s="31"/>
      <c r="N87" s="30"/>
      <c r="O87" s="31"/>
      <c r="P87" s="29"/>
      <c r="Q87" s="30"/>
      <c r="R87" s="31"/>
      <c r="S87" s="29"/>
      <c r="T87" s="29"/>
      <c r="U87" s="29"/>
      <c r="V87" s="29"/>
      <c r="W87" s="30"/>
      <c r="X87" s="30"/>
      <c r="Y87" s="32" t="str">
        <f aca="false">IF($A87="","",IF(COUNT(F87,I87,L87,N87,Q87)=0,"",MIN(F87,I87,L87,N87,Q87)))</f>
        <v/>
      </c>
      <c r="Z87" s="33" t="str">
        <f aca="false">IF(OR($A87="",Y87=""),"",Y87-'Your Requirements'!$B$17)</f>
        <v/>
      </c>
      <c r="AA87" s="34" t="str">
        <f aca="false">IF($A87="","",IF(Y87="","No dates entered",IF(Z87&lt;0,IF(Y87=I87,"GL",IF(Y87=Q87,IF(P87="Exempt","Workers’ comp exemption","Workers’ comp"),IF(Y87=F87,"License",IF(Y87=L87,"Auto","Umbrella"))))&amp;" expired "&amp;-Z87&amp;" days ago",IF(Z87&lt;='Your Requirements'!$B$6,IF(Y87=I87,"GL",IF(Y87=Q87,IF(P87="Exempt","Workers’ comp exemption","Workers’ comp"),IF(Y87=F87,"License",IF(Y87=L87,"Auto","Umbrella"))))&amp;" expires in "&amp;Z87&amp;" days","OK"))))</f>
        <v/>
      </c>
      <c r="AB87" s="34" t="str">
        <f aca="false">IF($A87="","",IF(IF(AND('Your Requirements'!$B$7&gt;0,N(J87)&lt;'Your Requirements'!$B$7),"GL occurrence, ","")&amp;IF(AND('Your Requirements'!$B$8&gt;0,N(K87)&lt;'Your Requirements'!$B$8),"GL aggregate, ","")&amp;IF(AND('Your Requirements'!$B$9&gt;0,N(M87)&lt;'Your Requirements'!$B$9),"Auto, ","")&amp;IF(AND('Your Requirements'!$B$10&gt;0,N(O87)&lt;'Your Requirements'!$B$10),"Umbrella, ","")&amp;IF(AND('Your Requirements'!$B$11&gt;0,P87="Policy",N(R87)&lt;'Your Requirements'!$B$11),"Employer’s liability, ","")="","OK","Below your minimum: "&amp;LEFT(IF(AND('Your Requirements'!$B$7&gt;0,N(J87)&lt;'Your Requirements'!$B$7),"GL occurrence, ","")&amp;IF(AND('Your Requirements'!$B$8&gt;0,N(K87)&lt;'Your Requirements'!$B$8),"GL aggregate, ","")&amp;IF(AND('Your Requirements'!$B$9&gt;0,N(M87)&lt;'Your Requirements'!$B$9),"Auto, ","")&amp;IF(AND('Your Requirements'!$B$10&gt;0,N(O87)&lt;'Your Requirements'!$B$10),"Umbrella, ","")&amp;IF(AND('Your Requirements'!$B$11&gt;0,P87="Policy",N(R87)&lt;'Your Requirements'!$B$11),"Employer’s liability, ",""),LEN(IF(AND('Your Requirements'!$B$7&gt;0,N(J87)&lt;'Your Requirements'!$B$7),"GL occurrence, ","")&amp;IF(AND('Your Requirements'!$B$8&gt;0,N(K87)&lt;'Your Requirements'!$B$8),"GL aggregate, ","")&amp;IF(AND('Your Requirements'!$B$9&gt;0,N(M87)&lt;'Your Requirements'!$B$9),"Auto, ","")&amp;IF(AND('Your Requirements'!$B$10&gt;0,N(O87)&lt;'Your Requirements'!$B$10),"Umbrella, ","")&amp;IF(AND('Your Requirements'!$B$11&gt;0,P87="Policy",N(R87)&lt;'Your Requirements'!$B$11),"Employer’s liability, ",""))-2)))</f>
        <v/>
      </c>
      <c r="AC87" s="34" t="str">
        <f aca="false">IF($A87="","",IF(IF(I87="","GL dates, ","")&amp;IF(P87="","Workers’ comp status, ","")&amp;IF(AND(P87&lt;&gt;"None",P87&lt;&gt;"",Q87=""),"Workers’ comp dates, ","")&amp;IF(AND('Your Requirements'!$B$12="Yes",S87&lt;&gt;"Yes"),"AI ongoing, ","")&amp;IF(AND('Your Requirements'!$B$13="Yes",T87&lt;&gt;"Yes"),"AI completed work, ","")&amp;IF(AND('Your Requirements'!$B$14="Yes",U87&lt;&gt;"Yes"),"Waiver of subrogation, ","")&amp;IF(AND('Your Requirements'!$B$15="Yes",V87&lt;&gt;"Yes"),"Primary and non-contributory, ","")&amp;IF(AND('Your Requirements'!$B$16="Yes",D87&lt;&gt;"Yes"),"W-9, ","")="","OK","Missing: "&amp;LEFT(IF(I87="","GL dates, ","")&amp;IF(P87="","Workers’ comp status, ","")&amp;IF(AND(P87&lt;&gt;"None",P87&lt;&gt;"",Q87=""),"Workers’ comp dates, ","")&amp;IF(AND('Your Requirements'!$B$12="Yes",S87&lt;&gt;"Yes"),"AI ongoing, ","")&amp;IF(AND('Your Requirements'!$B$13="Yes",T87&lt;&gt;"Yes"),"AI completed work, ","")&amp;IF(AND('Your Requirements'!$B$14="Yes",U87&lt;&gt;"Yes"),"Waiver of subrogation, ","")&amp;IF(AND('Your Requirements'!$B$15="Yes",V87&lt;&gt;"Yes"),"Primary and non-contributory, ","")&amp;IF(AND('Your Requirements'!$B$16="Yes",D87&lt;&gt;"Yes"),"W-9, ",""),LEN(IF(I87="","GL dates, ","")&amp;IF(P87="","Workers’ comp status, ","")&amp;IF(AND(P87&lt;&gt;"None",P87&lt;&gt;"",Q87=""),"Workers’ comp dates, ","")&amp;IF(AND('Your Requirements'!$B$12="Yes",S87&lt;&gt;"Yes"),"AI ongoing, ","")&amp;IF(AND('Your Requirements'!$B$13="Yes",T87&lt;&gt;"Yes"),"AI completed work, ","")&amp;IF(AND('Your Requirements'!$B$14="Yes",U87&lt;&gt;"Yes"),"Waiver of subrogation, ","")&amp;IF(AND('Your Requirements'!$B$15="Yes",V87&lt;&gt;"Yes"),"Primary and non-contributory, ","")&amp;IF(AND('Your Requirements'!$B$16="Yes",D87&lt;&gt;"Yes"),"W-9, ",""))-2)))</f>
        <v/>
      </c>
      <c r="AD87" s="35" t="str">
        <f aca="false">IF($A87="","",IF(OR(P87="None",AND(ISNUMBER(Z87),Z87&lt;0)),"Hold",IF(AB87&lt;&gt;"OK","Fix limits",IF(AC87&lt;&gt;"OK","Chase paperwork",IF(AND(ISNUMBER(Z87),Z87&lt;='Your Requirements'!$B$6),"Renew soon","Clear")))))</f>
        <v/>
      </c>
      <c r="AE87" s="36"/>
    </row>
    <row r="88" customFormat="false" ht="15" hidden="false" customHeight="false" outlineLevel="0" collapsed="false">
      <c r="A88" s="29"/>
      <c r="B88" s="29"/>
      <c r="C88" s="29"/>
      <c r="D88" s="29"/>
      <c r="E88" s="29"/>
      <c r="F88" s="30"/>
      <c r="G88" s="29"/>
      <c r="H88" s="29"/>
      <c r="I88" s="30"/>
      <c r="J88" s="31"/>
      <c r="K88" s="31"/>
      <c r="L88" s="30"/>
      <c r="M88" s="31"/>
      <c r="N88" s="30"/>
      <c r="O88" s="31"/>
      <c r="P88" s="29"/>
      <c r="Q88" s="30"/>
      <c r="R88" s="31"/>
      <c r="S88" s="29"/>
      <c r="T88" s="29"/>
      <c r="U88" s="29"/>
      <c r="V88" s="29"/>
      <c r="W88" s="30"/>
      <c r="X88" s="30"/>
      <c r="Y88" s="32" t="str">
        <f aca="false">IF($A88="","",IF(COUNT(F88,I88,L88,N88,Q88)=0,"",MIN(F88,I88,L88,N88,Q88)))</f>
        <v/>
      </c>
      <c r="Z88" s="33" t="str">
        <f aca="false">IF(OR($A88="",Y88=""),"",Y88-'Your Requirements'!$B$17)</f>
        <v/>
      </c>
      <c r="AA88" s="34" t="str">
        <f aca="false">IF($A88="","",IF(Y88="","No dates entered",IF(Z88&lt;0,IF(Y88=I88,"GL",IF(Y88=Q88,IF(P88="Exempt","Workers’ comp exemption","Workers’ comp"),IF(Y88=F88,"License",IF(Y88=L88,"Auto","Umbrella"))))&amp;" expired "&amp;-Z88&amp;" days ago",IF(Z88&lt;='Your Requirements'!$B$6,IF(Y88=I88,"GL",IF(Y88=Q88,IF(P88="Exempt","Workers’ comp exemption","Workers’ comp"),IF(Y88=F88,"License",IF(Y88=L88,"Auto","Umbrella"))))&amp;" expires in "&amp;Z88&amp;" days","OK"))))</f>
        <v/>
      </c>
      <c r="AB88" s="34" t="str">
        <f aca="false">IF($A88="","",IF(IF(AND('Your Requirements'!$B$7&gt;0,N(J88)&lt;'Your Requirements'!$B$7),"GL occurrence, ","")&amp;IF(AND('Your Requirements'!$B$8&gt;0,N(K88)&lt;'Your Requirements'!$B$8),"GL aggregate, ","")&amp;IF(AND('Your Requirements'!$B$9&gt;0,N(M88)&lt;'Your Requirements'!$B$9),"Auto, ","")&amp;IF(AND('Your Requirements'!$B$10&gt;0,N(O88)&lt;'Your Requirements'!$B$10),"Umbrella, ","")&amp;IF(AND('Your Requirements'!$B$11&gt;0,P88="Policy",N(R88)&lt;'Your Requirements'!$B$11),"Employer’s liability, ","")="","OK","Below your minimum: "&amp;LEFT(IF(AND('Your Requirements'!$B$7&gt;0,N(J88)&lt;'Your Requirements'!$B$7),"GL occurrence, ","")&amp;IF(AND('Your Requirements'!$B$8&gt;0,N(K88)&lt;'Your Requirements'!$B$8),"GL aggregate, ","")&amp;IF(AND('Your Requirements'!$B$9&gt;0,N(M88)&lt;'Your Requirements'!$B$9),"Auto, ","")&amp;IF(AND('Your Requirements'!$B$10&gt;0,N(O88)&lt;'Your Requirements'!$B$10),"Umbrella, ","")&amp;IF(AND('Your Requirements'!$B$11&gt;0,P88="Policy",N(R88)&lt;'Your Requirements'!$B$11),"Employer’s liability, ",""),LEN(IF(AND('Your Requirements'!$B$7&gt;0,N(J88)&lt;'Your Requirements'!$B$7),"GL occurrence, ","")&amp;IF(AND('Your Requirements'!$B$8&gt;0,N(K88)&lt;'Your Requirements'!$B$8),"GL aggregate, ","")&amp;IF(AND('Your Requirements'!$B$9&gt;0,N(M88)&lt;'Your Requirements'!$B$9),"Auto, ","")&amp;IF(AND('Your Requirements'!$B$10&gt;0,N(O88)&lt;'Your Requirements'!$B$10),"Umbrella, ","")&amp;IF(AND('Your Requirements'!$B$11&gt;0,P88="Policy",N(R88)&lt;'Your Requirements'!$B$11),"Employer’s liability, ",""))-2)))</f>
        <v/>
      </c>
      <c r="AC88" s="34" t="str">
        <f aca="false">IF($A88="","",IF(IF(I88="","GL dates, ","")&amp;IF(P88="","Workers’ comp status, ","")&amp;IF(AND(P88&lt;&gt;"None",P88&lt;&gt;"",Q88=""),"Workers’ comp dates, ","")&amp;IF(AND('Your Requirements'!$B$12="Yes",S88&lt;&gt;"Yes"),"AI ongoing, ","")&amp;IF(AND('Your Requirements'!$B$13="Yes",T88&lt;&gt;"Yes"),"AI completed work, ","")&amp;IF(AND('Your Requirements'!$B$14="Yes",U88&lt;&gt;"Yes"),"Waiver of subrogation, ","")&amp;IF(AND('Your Requirements'!$B$15="Yes",V88&lt;&gt;"Yes"),"Primary and non-contributory, ","")&amp;IF(AND('Your Requirements'!$B$16="Yes",D88&lt;&gt;"Yes"),"W-9, ","")="","OK","Missing: "&amp;LEFT(IF(I88="","GL dates, ","")&amp;IF(P88="","Workers’ comp status, ","")&amp;IF(AND(P88&lt;&gt;"None",P88&lt;&gt;"",Q88=""),"Workers’ comp dates, ","")&amp;IF(AND('Your Requirements'!$B$12="Yes",S88&lt;&gt;"Yes"),"AI ongoing, ","")&amp;IF(AND('Your Requirements'!$B$13="Yes",T88&lt;&gt;"Yes"),"AI completed work, ","")&amp;IF(AND('Your Requirements'!$B$14="Yes",U88&lt;&gt;"Yes"),"Waiver of subrogation, ","")&amp;IF(AND('Your Requirements'!$B$15="Yes",V88&lt;&gt;"Yes"),"Primary and non-contributory, ","")&amp;IF(AND('Your Requirements'!$B$16="Yes",D88&lt;&gt;"Yes"),"W-9, ",""),LEN(IF(I88="","GL dates, ","")&amp;IF(P88="","Workers’ comp status, ","")&amp;IF(AND(P88&lt;&gt;"None",P88&lt;&gt;"",Q88=""),"Workers’ comp dates, ","")&amp;IF(AND('Your Requirements'!$B$12="Yes",S88&lt;&gt;"Yes"),"AI ongoing, ","")&amp;IF(AND('Your Requirements'!$B$13="Yes",T88&lt;&gt;"Yes"),"AI completed work, ","")&amp;IF(AND('Your Requirements'!$B$14="Yes",U88&lt;&gt;"Yes"),"Waiver of subrogation, ","")&amp;IF(AND('Your Requirements'!$B$15="Yes",V88&lt;&gt;"Yes"),"Primary and non-contributory, ","")&amp;IF(AND('Your Requirements'!$B$16="Yes",D88&lt;&gt;"Yes"),"W-9, ",""))-2)))</f>
        <v/>
      </c>
      <c r="AD88" s="35" t="str">
        <f aca="false">IF($A88="","",IF(OR(P88="None",AND(ISNUMBER(Z88),Z88&lt;0)),"Hold",IF(AB88&lt;&gt;"OK","Fix limits",IF(AC88&lt;&gt;"OK","Chase paperwork",IF(AND(ISNUMBER(Z88),Z88&lt;='Your Requirements'!$B$6),"Renew soon","Clear")))))</f>
        <v/>
      </c>
      <c r="AE88" s="36"/>
    </row>
    <row r="89" customFormat="false" ht="15" hidden="false" customHeight="false" outlineLevel="0" collapsed="false">
      <c r="A89" s="29"/>
      <c r="B89" s="29"/>
      <c r="C89" s="29"/>
      <c r="D89" s="29"/>
      <c r="E89" s="29"/>
      <c r="F89" s="30"/>
      <c r="G89" s="29"/>
      <c r="H89" s="29"/>
      <c r="I89" s="30"/>
      <c r="J89" s="31"/>
      <c r="K89" s="31"/>
      <c r="L89" s="30"/>
      <c r="M89" s="31"/>
      <c r="N89" s="30"/>
      <c r="O89" s="31"/>
      <c r="P89" s="29"/>
      <c r="Q89" s="30"/>
      <c r="R89" s="31"/>
      <c r="S89" s="29"/>
      <c r="T89" s="29"/>
      <c r="U89" s="29"/>
      <c r="V89" s="29"/>
      <c r="W89" s="30"/>
      <c r="X89" s="30"/>
      <c r="Y89" s="32" t="str">
        <f aca="false">IF($A89="","",IF(COUNT(F89,I89,L89,N89,Q89)=0,"",MIN(F89,I89,L89,N89,Q89)))</f>
        <v/>
      </c>
      <c r="Z89" s="33" t="str">
        <f aca="false">IF(OR($A89="",Y89=""),"",Y89-'Your Requirements'!$B$17)</f>
        <v/>
      </c>
      <c r="AA89" s="34" t="str">
        <f aca="false">IF($A89="","",IF(Y89="","No dates entered",IF(Z89&lt;0,IF(Y89=I89,"GL",IF(Y89=Q89,IF(P89="Exempt","Workers’ comp exemption","Workers’ comp"),IF(Y89=F89,"License",IF(Y89=L89,"Auto","Umbrella"))))&amp;" expired "&amp;-Z89&amp;" days ago",IF(Z89&lt;='Your Requirements'!$B$6,IF(Y89=I89,"GL",IF(Y89=Q89,IF(P89="Exempt","Workers’ comp exemption","Workers’ comp"),IF(Y89=F89,"License",IF(Y89=L89,"Auto","Umbrella"))))&amp;" expires in "&amp;Z89&amp;" days","OK"))))</f>
        <v/>
      </c>
      <c r="AB89" s="34" t="str">
        <f aca="false">IF($A89="","",IF(IF(AND('Your Requirements'!$B$7&gt;0,N(J89)&lt;'Your Requirements'!$B$7),"GL occurrence, ","")&amp;IF(AND('Your Requirements'!$B$8&gt;0,N(K89)&lt;'Your Requirements'!$B$8),"GL aggregate, ","")&amp;IF(AND('Your Requirements'!$B$9&gt;0,N(M89)&lt;'Your Requirements'!$B$9),"Auto, ","")&amp;IF(AND('Your Requirements'!$B$10&gt;0,N(O89)&lt;'Your Requirements'!$B$10),"Umbrella, ","")&amp;IF(AND('Your Requirements'!$B$11&gt;0,P89="Policy",N(R89)&lt;'Your Requirements'!$B$11),"Employer’s liability, ","")="","OK","Below your minimum: "&amp;LEFT(IF(AND('Your Requirements'!$B$7&gt;0,N(J89)&lt;'Your Requirements'!$B$7),"GL occurrence, ","")&amp;IF(AND('Your Requirements'!$B$8&gt;0,N(K89)&lt;'Your Requirements'!$B$8),"GL aggregate, ","")&amp;IF(AND('Your Requirements'!$B$9&gt;0,N(M89)&lt;'Your Requirements'!$B$9),"Auto, ","")&amp;IF(AND('Your Requirements'!$B$10&gt;0,N(O89)&lt;'Your Requirements'!$B$10),"Umbrella, ","")&amp;IF(AND('Your Requirements'!$B$11&gt;0,P89="Policy",N(R89)&lt;'Your Requirements'!$B$11),"Employer’s liability, ",""),LEN(IF(AND('Your Requirements'!$B$7&gt;0,N(J89)&lt;'Your Requirements'!$B$7),"GL occurrence, ","")&amp;IF(AND('Your Requirements'!$B$8&gt;0,N(K89)&lt;'Your Requirements'!$B$8),"GL aggregate, ","")&amp;IF(AND('Your Requirements'!$B$9&gt;0,N(M89)&lt;'Your Requirements'!$B$9),"Auto, ","")&amp;IF(AND('Your Requirements'!$B$10&gt;0,N(O89)&lt;'Your Requirements'!$B$10),"Umbrella, ","")&amp;IF(AND('Your Requirements'!$B$11&gt;0,P89="Policy",N(R89)&lt;'Your Requirements'!$B$11),"Employer’s liability, ",""))-2)))</f>
        <v/>
      </c>
      <c r="AC89" s="34" t="str">
        <f aca="false">IF($A89="","",IF(IF(I89="","GL dates, ","")&amp;IF(P89="","Workers’ comp status, ","")&amp;IF(AND(P89&lt;&gt;"None",P89&lt;&gt;"",Q89=""),"Workers’ comp dates, ","")&amp;IF(AND('Your Requirements'!$B$12="Yes",S89&lt;&gt;"Yes"),"AI ongoing, ","")&amp;IF(AND('Your Requirements'!$B$13="Yes",T89&lt;&gt;"Yes"),"AI completed work, ","")&amp;IF(AND('Your Requirements'!$B$14="Yes",U89&lt;&gt;"Yes"),"Waiver of subrogation, ","")&amp;IF(AND('Your Requirements'!$B$15="Yes",V89&lt;&gt;"Yes"),"Primary and non-contributory, ","")&amp;IF(AND('Your Requirements'!$B$16="Yes",D89&lt;&gt;"Yes"),"W-9, ","")="","OK","Missing: "&amp;LEFT(IF(I89="","GL dates, ","")&amp;IF(P89="","Workers’ comp status, ","")&amp;IF(AND(P89&lt;&gt;"None",P89&lt;&gt;"",Q89=""),"Workers’ comp dates, ","")&amp;IF(AND('Your Requirements'!$B$12="Yes",S89&lt;&gt;"Yes"),"AI ongoing, ","")&amp;IF(AND('Your Requirements'!$B$13="Yes",T89&lt;&gt;"Yes"),"AI completed work, ","")&amp;IF(AND('Your Requirements'!$B$14="Yes",U89&lt;&gt;"Yes"),"Waiver of subrogation, ","")&amp;IF(AND('Your Requirements'!$B$15="Yes",V89&lt;&gt;"Yes"),"Primary and non-contributory, ","")&amp;IF(AND('Your Requirements'!$B$16="Yes",D89&lt;&gt;"Yes"),"W-9, ",""),LEN(IF(I89="","GL dates, ","")&amp;IF(P89="","Workers’ comp status, ","")&amp;IF(AND(P89&lt;&gt;"None",P89&lt;&gt;"",Q89=""),"Workers’ comp dates, ","")&amp;IF(AND('Your Requirements'!$B$12="Yes",S89&lt;&gt;"Yes"),"AI ongoing, ","")&amp;IF(AND('Your Requirements'!$B$13="Yes",T89&lt;&gt;"Yes"),"AI completed work, ","")&amp;IF(AND('Your Requirements'!$B$14="Yes",U89&lt;&gt;"Yes"),"Waiver of subrogation, ","")&amp;IF(AND('Your Requirements'!$B$15="Yes",V89&lt;&gt;"Yes"),"Primary and non-contributory, ","")&amp;IF(AND('Your Requirements'!$B$16="Yes",D89&lt;&gt;"Yes"),"W-9, ",""))-2)))</f>
        <v/>
      </c>
      <c r="AD89" s="35" t="str">
        <f aca="false">IF($A89="","",IF(OR(P89="None",AND(ISNUMBER(Z89),Z89&lt;0)),"Hold",IF(AB89&lt;&gt;"OK","Fix limits",IF(AC89&lt;&gt;"OK","Chase paperwork",IF(AND(ISNUMBER(Z89),Z89&lt;='Your Requirements'!$B$6),"Renew soon","Clear")))))</f>
        <v/>
      </c>
      <c r="AE89" s="36"/>
    </row>
    <row r="90" customFormat="false" ht="15" hidden="false" customHeight="false" outlineLevel="0" collapsed="false">
      <c r="A90" s="29"/>
      <c r="B90" s="29"/>
      <c r="C90" s="29"/>
      <c r="D90" s="29"/>
      <c r="E90" s="29"/>
      <c r="F90" s="30"/>
      <c r="G90" s="29"/>
      <c r="H90" s="29"/>
      <c r="I90" s="30"/>
      <c r="J90" s="31"/>
      <c r="K90" s="31"/>
      <c r="L90" s="30"/>
      <c r="M90" s="31"/>
      <c r="N90" s="30"/>
      <c r="O90" s="31"/>
      <c r="P90" s="29"/>
      <c r="Q90" s="30"/>
      <c r="R90" s="31"/>
      <c r="S90" s="29"/>
      <c r="T90" s="29"/>
      <c r="U90" s="29"/>
      <c r="V90" s="29"/>
      <c r="W90" s="30"/>
      <c r="X90" s="30"/>
      <c r="Y90" s="32" t="str">
        <f aca="false">IF($A90="","",IF(COUNT(F90,I90,L90,N90,Q90)=0,"",MIN(F90,I90,L90,N90,Q90)))</f>
        <v/>
      </c>
      <c r="Z90" s="33" t="str">
        <f aca="false">IF(OR($A90="",Y90=""),"",Y90-'Your Requirements'!$B$17)</f>
        <v/>
      </c>
      <c r="AA90" s="34" t="str">
        <f aca="false">IF($A90="","",IF(Y90="","No dates entered",IF(Z90&lt;0,IF(Y90=I90,"GL",IF(Y90=Q90,IF(P90="Exempt","Workers’ comp exemption","Workers’ comp"),IF(Y90=F90,"License",IF(Y90=L90,"Auto","Umbrella"))))&amp;" expired "&amp;-Z90&amp;" days ago",IF(Z90&lt;='Your Requirements'!$B$6,IF(Y90=I90,"GL",IF(Y90=Q90,IF(P90="Exempt","Workers’ comp exemption","Workers’ comp"),IF(Y90=F90,"License",IF(Y90=L90,"Auto","Umbrella"))))&amp;" expires in "&amp;Z90&amp;" days","OK"))))</f>
        <v/>
      </c>
      <c r="AB90" s="34" t="str">
        <f aca="false">IF($A90="","",IF(IF(AND('Your Requirements'!$B$7&gt;0,N(J90)&lt;'Your Requirements'!$B$7),"GL occurrence, ","")&amp;IF(AND('Your Requirements'!$B$8&gt;0,N(K90)&lt;'Your Requirements'!$B$8),"GL aggregate, ","")&amp;IF(AND('Your Requirements'!$B$9&gt;0,N(M90)&lt;'Your Requirements'!$B$9),"Auto, ","")&amp;IF(AND('Your Requirements'!$B$10&gt;0,N(O90)&lt;'Your Requirements'!$B$10),"Umbrella, ","")&amp;IF(AND('Your Requirements'!$B$11&gt;0,P90="Policy",N(R90)&lt;'Your Requirements'!$B$11),"Employer’s liability, ","")="","OK","Below your minimum: "&amp;LEFT(IF(AND('Your Requirements'!$B$7&gt;0,N(J90)&lt;'Your Requirements'!$B$7),"GL occurrence, ","")&amp;IF(AND('Your Requirements'!$B$8&gt;0,N(K90)&lt;'Your Requirements'!$B$8),"GL aggregate, ","")&amp;IF(AND('Your Requirements'!$B$9&gt;0,N(M90)&lt;'Your Requirements'!$B$9),"Auto, ","")&amp;IF(AND('Your Requirements'!$B$10&gt;0,N(O90)&lt;'Your Requirements'!$B$10),"Umbrella, ","")&amp;IF(AND('Your Requirements'!$B$11&gt;0,P90="Policy",N(R90)&lt;'Your Requirements'!$B$11),"Employer’s liability, ",""),LEN(IF(AND('Your Requirements'!$B$7&gt;0,N(J90)&lt;'Your Requirements'!$B$7),"GL occurrence, ","")&amp;IF(AND('Your Requirements'!$B$8&gt;0,N(K90)&lt;'Your Requirements'!$B$8),"GL aggregate, ","")&amp;IF(AND('Your Requirements'!$B$9&gt;0,N(M90)&lt;'Your Requirements'!$B$9),"Auto, ","")&amp;IF(AND('Your Requirements'!$B$10&gt;0,N(O90)&lt;'Your Requirements'!$B$10),"Umbrella, ","")&amp;IF(AND('Your Requirements'!$B$11&gt;0,P90="Policy",N(R90)&lt;'Your Requirements'!$B$11),"Employer’s liability, ",""))-2)))</f>
        <v/>
      </c>
      <c r="AC90" s="34" t="str">
        <f aca="false">IF($A90="","",IF(IF(I90="","GL dates, ","")&amp;IF(P90="","Workers’ comp status, ","")&amp;IF(AND(P90&lt;&gt;"None",P90&lt;&gt;"",Q90=""),"Workers’ comp dates, ","")&amp;IF(AND('Your Requirements'!$B$12="Yes",S90&lt;&gt;"Yes"),"AI ongoing, ","")&amp;IF(AND('Your Requirements'!$B$13="Yes",T90&lt;&gt;"Yes"),"AI completed work, ","")&amp;IF(AND('Your Requirements'!$B$14="Yes",U90&lt;&gt;"Yes"),"Waiver of subrogation, ","")&amp;IF(AND('Your Requirements'!$B$15="Yes",V90&lt;&gt;"Yes"),"Primary and non-contributory, ","")&amp;IF(AND('Your Requirements'!$B$16="Yes",D90&lt;&gt;"Yes"),"W-9, ","")="","OK","Missing: "&amp;LEFT(IF(I90="","GL dates, ","")&amp;IF(P90="","Workers’ comp status, ","")&amp;IF(AND(P90&lt;&gt;"None",P90&lt;&gt;"",Q90=""),"Workers’ comp dates, ","")&amp;IF(AND('Your Requirements'!$B$12="Yes",S90&lt;&gt;"Yes"),"AI ongoing, ","")&amp;IF(AND('Your Requirements'!$B$13="Yes",T90&lt;&gt;"Yes"),"AI completed work, ","")&amp;IF(AND('Your Requirements'!$B$14="Yes",U90&lt;&gt;"Yes"),"Waiver of subrogation, ","")&amp;IF(AND('Your Requirements'!$B$15="Yes",V90&lt;&gt;"Yes"),"Primary and non-contributory, ","")&amp;IF(AND('Your Requirements'!$B$16="Yes",D90&lt;&gt;"Yes"),"W-9, ",""),LEN(IF(I90="","GL dates, ","")&amp;IF(P90="","Workers’ comp status, ","")&amp;IF(AND(P90&lt;&gt;"None",P90&lt;&gt;"",Q90=""),"Workers’ comp dates, ","")&amp;IF(AND('Your Requirements'!$B$12="Yes",S90&lt;&gt;"Yes"),"AI ongoing, ","")&amp;IF(AND('Your Requirements'!$B$13="Yes",T90&lt;&gt;"Yes"),"AI completed work, ","")&amp;IF(AND('Your Requirements'!$B$14="Yes",U90&lt;&gt;"Yes"),"Waiver of subrogation, ","")&amp;IF(AND('Your Requirements'!$B$15="Yes",V90&lt;&gt;"Yes"),"Primary and non-contributory, ","")&amp;IF(AND('Your Requirements'!$B$16="Yes",D90&lt;&gt;"Yes"),"W-9, ",""))-2)))</f>
        <v/>
      </c>
      <c r="AD90" s="35" t="str">
        <f aca="false">IF($A90="","",IF(OR(P90="None",AND(ISNUMBER(Z90),Z90&lt;0)),"Hold",IF(AB90&lt;&gt;"OK","Fix limits",IF(AC90&lt;&gt;"OK","Chase paperwork",IF(AND(ISNUMBER(Z90),Z90&lt;='Your Requirements'!$B$6),"Renew soon","Clear")))))</f>
        <v/>
      </c>
      <c r="AE90" s="36"/>
    </row>
    <row r="91" customFormat="false" ht="15" hidden="false" customHeight="false" outlineLevel="0" collapsed="false">
      <c r="A91" s="29"/>
      <c r="B91" s="29"/>
      <c r="C91" s="29"/>
      <c r="D91" s="29"/>
      <c r="E91" s="29"/>
      <c r="F91" s="30"/>
      <c r="G91" s="29"/>
      <c r="H91" s="29"/>
      <c r="I91" s="30"/>
      <c r="J91" s="31"/>
      <c r="K91" s="31"/>
      <c r="L91" s="30"/>
      <c r="M91" s="31"/>
      <c r="N91" s="30"/>
      <c r="O91" s="31"/>
      <c r="P91" s="29"/>
      <c r="Q91" s="30"/>
      <c r="R91" s="31"/>
      <c r="S91" s="29"/>
      <c r="T91" s="29"/>
      <c r="U91" s="29"/>
      <c r="V91" s="29"/>
      <c r="W91" s="30"/>
      <c r="X91" s="30"/>
      <c r="Y91" s="32" t="str">
        <f aca="false">IF($A91="","",IF(COUNT(F91,I91,L91,N91,Q91)=0,"",MIN(F91,I91,L91,N91,Q91)))</f>
        <v/>
      </c>
      <c r="Z91" s="33" t="str">
        <f aca="false">IF(OR($A91="",Y91=""),"",Y91-'Your Requirements'!$B$17)</f>
        <v/>
      </c>
      <c r="AA91" s="34" t="str">
        <f aca="false">IF($A91="","",IF(Y91="","No dates entered",IF(Z91&lt;0,IF(Y91=I91,"GL",IF(Y91=Q91,IF(P91="Exempt","Workers’ comp exemption","Workers’ comp"),IF(Y91=F91,"License",IF(Y91=L91,"Auto","Umbrella"))))&amp;" expired "&amp;-Z91&amp;" days ago",IF(Z91&lt;='Your Requirements'!$B$6,IF(Y91=I91,"GL",IF(Y91=Q91,IF(P91="Exempt","Workers’ comp exemption","Workers’ comp"),IF(Y91=F91,"License",IF(Y91=L91,"Auto","Umbrella"))))&amp;" expires in "&amp;Z91&amp;" days","OK"))))</f>
        <v/>
      </c>
      <c r="AB91" s="34" t="str">
        <f aca="false">IF($A91="","",IF(IF(AND('Your Requirements'!$B$7&gt;0,N(J91)&lt;'Your Requirements'!$B$7),"GL occurrence, ","")&amp;IF(AND('Your Requirements'!$B$8&gt;0,N(K91)&lt;'Your Requirements'!$B$8),"GL aggregate, ","")&amp;IF(AND('Your Requirements'!$B$9&gt;0,N(M91)&lt;'Your Requirements'!$B$9),"Auto, ","")&amp;IF(AND('Your Requirements'!$B$10&gt;0,N(O91)&lt;'Your Requirements'!$B$10),"Umbrella, ","")&amp;IF(AND('Your Requirements'!$B$11&gt;0,P91="Policy",N(R91)&lt;'Your Requirements'!$B$11),"Employer’s liability, ","")="","OK","Below your minimum: "&amp;LEFT(IF(AND('Your Requirements'!$B$7&gt;0,N(J91)&lt;'Your Requirements'!$B$7),"GL occurrence, ","")&amp;IF(AND('Your Requirements'!$B$8&gt;0,N(K91)&lt;'Your Requirements'!$B$8),"GL aggregate, ","")&amp;IF(AND('Your Requirements'!$B$9&gt;0,N(M91)&lt;'Your Requirements'!$B$9),"Auto, ","")&amp;IF(AND('Your Requirements'!$B$10&gt;0,N(O91)&lt;'Your Requirements'!$B$10),"Umbrella, ","")&amp;IF(AND('Your Requirements'!$B$11&gt;0,P91="Policy",N(R91)&lt;'Your Requirements'!$B$11),"Employer’s liability, ",""),LEN(IF(AND('Your Requirements'!$B$7&gt;0,N(J91)&lt;'Your Requirements'!$B$7),"GL occurrence, ","")&amp;IF(AND('Your Requirements'!$B$8&gt;0,N(K91)&lt;'Your Requirements'!$B$8),"GL aggregate, ","")&amp;IF(AND('Your Requirements'!$B$9&gt;0,N(M91)&lt;'Your Requirements'!$B$9),"Auto, ","")&amp;IF(AND('Your Requirements'!$B$10&gt;0,N(O91)&lt;'Your Requirements'!$B$10),"Umbrella, ","")&amp;IF(AND('Your Requirements'!$B$11&gt;0,P91="Policy",N(R91)&lt;'Your Requirements'!$B$11),"Employer’s liability, ",""))-2)))</f>
        <v/>
      </c>
      <c r="AC91" s="34" t="str">
        <f aca="false">IF($A91="","",IF(IF(I91="","GL dates, ","")&amp;IF(P91="","Workers’ comp status, ","")&amp;IF(AND(P91&lt;&gt;"None",P91&lt;&gt;"",Q91=""),"Workers’ comp dates, ","")&amp;IF(AND('Your Requirements'!$B$12="Yes",S91&lt;&gt;"Yes"),"AI ongoing, ","")&amp;IF(AND('Your Requirements'!$B$13="Yes",T91&lt;&gt;"Yes"),"AI completed work, ","")&amp;IF(AND('Your Requirements'!$B$14="Yes",U91&lt;&gt;"Yes"),"Waiver of subrogation, ","")&amp;IF(AND('Your Requirements'!$B$15="Yes",V91&lt;&gt;"Yes"),"Primary and non-contributory, ","")&amp;IF(AND('Your Requirements'!$B$16="Yes",D91&lt;&gt;"Yes"),"W-9, ","")="","OK","Missing: "&amp;LEFT(IF(I91="","GL dates, ","")&amp;IF(P91="","Workers’ comp status, ","")&amp;IF(AND(P91&lt;&gt;"None",P91&lt;&gt;"",Q91=""),"Workers’ comp dates, ","")&amp;IF(AND('Your Requirements'!$B$12="Yes",S91&lt;&gt;"Yes"),"AI ongoing, ","")&amp;IF(AND('Your Requirements'!$B$13="Yes",T91&lt;&gt;"Yes"),"AI completed work, ","")&amp;IF(AND('Your Requirements'!$B$14="Yes",U91&lt;&gt;"Yes"),"Waiver of subrogation, ","")&amp;IF(AND('Your Requirements'!$B$15="Yes",V91&lt;&gt;"Yes"),"Primary and non-contributory, ","")&amp;IF(AND('Your Requirements'!$B$16="Yes",D91&lt;&gt;"Yes"),"W-9, ",""),LEN(IF(I91="","GL dates, ","")&amp;IF(P91="","Workers’ comp status, ","")&amp;IF(AND(P91&lt;&gt;"None",P91&lt;&gt;"",Q91=""),"Workers’ comp dates, ","")&amp;IF(AND('Your Requirements'!$B$12="Yes",S91&lt;&gt;"Yes"),"AI ongoing, ","")&amp;IF(AND('Your Requirements'!$B$13="Yes",T91&lt;&gt;"Yes"),"AI completed work, ","")&amp;IF(AND('Your Requirements'!$B$14="Yes",U91&lt;&gt;"Yes"),"Waiver of subrogation, ","")&amp;IF(AND('Your Requirements'!$B$15="Yes",V91&lt;&gt;"Yes"),"Primary and non-contributory, ","")&amp;IF(AND('Your Requirements'!$B$16="Yes",D91&lt;&gt;"Yes"),"W-9, ",""))-2)))</f>
        <v/>
      </c>
      <c r="AD91" s="35" t="str">
        <f aca="false">IF($A91="","",IF(OR(P91="None",AND(ISNUMBER(Z91),Z91&lt;0)),"Hold",IF(AB91&lt;&gt;"OK","Fix limits",IF(AC91&lt;&gt;"OK","Chase paperwork",IF(AND(ISNUMBER(Z91),Z91&lt;='Your Requirements'!$B$6),"Renew soon","Clear")))))</f>
        <v/>
      </c>
      <c r="AE91" s="36"/>
    </row>
    <row r="92" customFormat="false" ht="15" hidden="false" customHeight="false" outlineLevel="0" collapsed="false">
      <c r="A92" s="29"/>
      <c r="B92" s="29"/>
      <c r="C92" s="29"/>
      <c r="D92" s="29"/>
      <c r="E92" s="29"/>
      <c r="F92" s="30"/>
      <c r="G92" s="29"/>
      <c r="H92" s="29"/>
      <c r="I92" s="30"/>
      <c r="J92" s="31"/>
      <c r="K92" s="31"/>
      <c r="L92" s="30"/>
      <c r="M92" s="31"/>
      <c r="N92" s="30"/>
      <c r="O92" s="31"/>
      <c r="P92" s="29"/>
      <c r="Q92" s="30"/>
      <c r="R92" s="31"/>
      <c r="S92" s="29"/>
      <c r="T92" s="29"/>
      <c r="U92" s="29"/>
      <c r="V92" s="29"/>
      <c r="W92" s="30"/>
      <c r="X92" s="30"/>
      <c r="Y92" s="32" t="str">
        <f aca="false">IF($A92="","",IF(COUNT(F92,I92,L92,N92,Q92)=0,"",MIN(F92,I92,L92,N92,Q92)))</f>
        <v/>
      </c>
      <c r="Z92" s="33" t="str">
        <f aca="false">IF(OR($A92="",Y92=""),"",Y92-'Your Requirements'!$B$17)</f>
        <v/>
      </c>
      <c r="AA92" s="34" t="str">
        <f aca="false">IF($A92="","",IF(Y92="","No dates entered",IF(Z92&lt;0,IF(Y92=I92,"GL",IF(Y92=Q92,IF(P92="Exempt","Workers’ comp exemption","Workers’ comp"),IF(Y92=F92,"License",IF(Y92=L92,"Auto","Umbrella"))))&amp;" expired "&amp;-Z92&amp;" days ago",IF(Z92&lt;='Your Requirements'!$B$6,IF(Y92=I92,"GL",IF(Y92=Q92,IF(P92="Exempt","Workers’ comp exemption","Workers’ comp"),IF(Y92=F92,"License",IF(Y92=L92,"Auto","Umbrella"))))&amp;" expires in "&amp;Z92&amp;" days","OK"))))</f>
        <v/>
      </c>
      <c r="AB92" s="34" t="str">
        <f aca="false">IF($A92="","",IF(IF(AND('Your Requirements'!$B$7&gt;0,N(J92)&lt;'Your Requirements'!$B$7),"GL occurrence, ","")&amp;IF(AND('Your Requirements'!$B$8&gt;0,N(K92)&lt;'Your Requirements'!$B$8),"GL aggregate, ","")&amp;IF(AND('Your Requirements'!$B$9&gt;0,N(M92)&lt;'Your Requirements'!$B$9),"Auto, ","")&amp;IF(AND('Your Requirements'!$B$10&gt;0,N(O92)&lt;'Your Requirements'!$B$10),"Umbrella, ","")&amp;IF(AND('Your Requirements'!$B$11&gt;0,P92="Policy",N(R92)&lt;'Your Requirements'!$B$11),"Employer’s liability, ","")="","OK","Below your minimum: "&amp;LEFT(IF(AND('Your Requirements'!$B$7&gt;0,N(J92)&lt;'Your Requirements'!$B$7),"GL occurrence, ","")&amp;IF(AND('Your Requirements'!$B$8&gt;0,N(K92)&lt;'Your Requirements'!$B$8),"GL aggregate, ","")&amp;IF(AND('Your Requirements'!$B$9&gt;0,N(M92)&lt;'Your Requirements'!$B$9),"Auto, ","")&amp;IF(AND('Your Requirements'!$B$10&gt;0,N(O92)&lt;'Your Requirements'!$B$10),"Umbrella, ","")&amp;IF(AND('Your Requirements'!$B$11&gt;0,P92="Policy",N(R92)&lt;'Your Requirements'!$B$11),"Employer’s liability, ",""),LEN(IF(AND('Your Requirements'!$B$7&gt;0,N(J92)&lt;'Your Requirements'!$B$7),"GL occurrence, ","")&amp;IF(AND('Your Requirements'!$B$8&gt;0,N(K92)&lt;'Your Requirements'!$B$8),"GL aggregate, ","")&amp;IF(AND('Your Requirements'!$B$9&gt;0,N(M92)&lt;'Your Requirements'!$B$9),"Auto, ","")&amp;IF(AND('Your Requirements'!$B$10&gt;0,N(O92)&lt;'Your Requirements'!$B$10),"Umbrella, ","")&amp;IF(AND('Your Requirements'!$B$11&gt;0,P92="Policy",N(R92)&lt;'Your Requirements'!$B$11),"Employer’s liability, ",""))-2)))</f>
        <v/>
      </c>
      <c r="AC92" s="34" t="str">
        <f aca="false">IF($A92="","",IF(IF(I92="","GL dates, ","")&amp;IF(P92="","Workers’ comp status, ","")&amp;IF(AND(P92&lt;&gt;"None",P92&lt;&gt;"",Q92=""),"Workers’ comp dates, ","")&amp;IF(AND('Your Requirements'!$B$12="Yes",S92&lt;&gt;"Yes"),"AI ongoing, ","")&amp;IF(AND('Your Requirements'!$B$13="Yes",T92&lt;&gt;"Yes"),"AI completed work, ","")&amp;IF(AND('Your Requirements'!$B$14="Yes",U92&lt;&gt;"Yes"),"Waiver of subrogation, ","")&amp;IF(AND('Your Requirements'!$B$15="Yes",V92&lt;&gt;"Yes"),"Primary and non-contributory, ","")&amp;IF(AND('Your Requirements'!$B$16="Yes",D92&lt;&gt;"Yes"),"W-9, ","")="","OK","Missing: "&amp;LEFT(IF(I92="","GL dates, ","")&amp;IF(P92="","Workers’ comp status, ","")&amp;IF(AND(P92&lt;&gt;"None",P92&lt;&gt;"",Q92=""),"Workers’ comp dates, ","")&amp;IF(AND('Your Requirements'!$B$12="Yes",S92&lt;&gt;"Yes"),"AI ongoing, ","")&amp;IF(AND('Your Requirements'!$B$13="Yes",T92&lt;&gt;"Yes"),"AI completed work, ","")&amp;IF(AND('Your Requirements'!$B$14="Yes",U92&lt;&gt;"Yes"),"Waiver of subrogation, ","")&amp;IF(AND('Your Requirements'!$B$15="Yes",V92&lt;&gt;"Yes"),"Primary and non-contributory, ","")&amp;IF(AND('Your Requirements'!$B$16="Yes",D92&lt;&gt;"Yes"),"W-9, ",""),LEN(IF(I92="","GL dates, ","")&amp;IF(P92="","Workers’ comp status, ","")&amp;IF(AND(P92&lt;&gt;"None",P92&lt;&gt;"",Q92=""),"Workers’ comp dates, ","")&amp;IF(AND('Your Requirements'!$B$12="Yes",S92&lt;&gt;"Yes"),"AI ongoing, ","")&amp;IF(AND('Your Requirements'!$B$13="Yes",T92&lt;&gt;"Yes"),"AI completed work, ","")&amp;IF(AND('Your Requirements'!$B$14="Yes",U92&lt;&gt;"Yes"),"Waiver of subrogation, ","")&amp;IF(AND('Your Requirements'!$B$15="Yes",V92&lt;&gt;"Yes"),"Primary and non-contributory, ","")&amp;IF(AND('Your Requirements'!$B$16="Yes",D92&lt;&gt;"Yes"),"W-9, ",""))-2)))</f>
        <v/>
      </c>
      <c r="AD92" s="35" t="str">
        <f aca="false">IF($A92="","",IF(OR(P92="None",AND(ISNUMBER(Z92),Z92&lt;0)),"Hold",IF(AB92&lt;&gt;"OK","Fix limits",IF(AC92&lt;&gt;"OK","Chase paperwork",IF(AND(ISNUMBER(Z92),Z92&lt;='Your Requirements'!$B$6),"Renew soon","Clear")))))</f>
        <v/>
      </c>
      <c r="AE92" s="36"/>
    </row>
    <row r="93" customFormat="false" ht="15" hidden="false" customHeight="false" outlineLevel="0" collapsed="false">
      <c r="A93" s="29"/>
      <c r="B93" s="29"/>
      <c r="C93" s="29"/>
      <c r="D93" s="29"/>
      <c r="E93" s="29"/>
      <c r="F93" s="30"/>
      <c r="G93" s="29"/>
      <c r="H93" s="29"/>
      <c r="I93" s="30"/>
      <c r="J93" s="31"/>
      <c r="K93" s="31"/>
      <c r="L93" s="30"/>
      <c r="M93" s="31"/>
      <c r="N93" s="30"/>
      <c r="O93" s="31"/>
      <c r="P93" s="29"/>
      <c r="Q93" s="30"/>
      <c r="R93" s="31"/>
      <c r="S93" s="29"/>
      <c r="T93" s="29"/>
      <c r="U93" s="29"/>
      <c r="V93" s="29"/>
      <c r="W93" s="30"/>
      <c r="X93" s="30"/>
      <c r="Y93" s="32" t="str">
        <f aca="false">IF($A93="","",IF(COUNT(F93,I93,L93,N93,Q93)=0,"",MIN(F93,I93,L93,N93,Q93)))</f>
        <v/>
      </c>
      <c r="Z93" s="33" t="str">
        <f aca="false">IF(OR($A93="",Y93=""),"",Y93-'Your Requirements'!$B$17)</f>
        <v/>
      </c>
      <c r="AA93" s="34" t="str">
        <f aca="false">IF($A93="","",IF(Y93="","No dates entered",IF(Z93&lt;0,IF(Y93=I93,"GL",IF(Y93=Q93,IF(P93="Exempt","Workers’ comp exemption","Workers’ comp"),IF(Y93=F93,"License",IF(Y93=L93,"Auto","Umbrella"))))&amp;" expired "&amp;-Z93&amp;" days ago",IF(Z93&lt;='Your Requirements'!$B$6,IF(Y93=I93,"GL",IF(Y93=Q93,IF(P93="Exempt","Workers’ comp exemption","Workers’ comp"),IF(Y93=F93,"License",IF(Y93=L93,"Auto","Umbrella"))))&amp;" expires in "&amp;Z93&amp;" days","OK"))))</f>
        <v/>
      </c>
      <c r="AB93" s="34" t="str">
        <f aca="false">IF($A93="","",IF(IF(AND('Your Requirements'!$B$7&gt;0,N(J93)&lt;'Your Requirements'!$B$7),"GL occurrence, ","")&amp;IF(AND('Your Requirements'!$B$8&gt;0,N(K93)&lt;'Your Requirements'!$B$8),"GL aggregate, ","")&amp;IF(AND('Your Requirements'!$B$9&gt;0,N(M93)&lt;'Your Requirements'!$B$9),"Auto, ","")&amp;IF(AND('Your Requirements'!$B$10&gt;0,N(O93)&lt;'Your Requirements'!$B$10),"Umbrella, ","")&amp;IF(AND('Your Requirements'!$B$11&gt;0,P93="Policy",N(R93)&lt;'Your Requirements'!$B$11),"Employer’s liability, ","")="","OK","Below your minimum: "&amp;LEFT(IF(AND('Your Requirements'!$B$7&gt;0,N(J93)&lt;'Your Requirements'!$B$7),"GL occurrence, ","")&amp;IF(AND('Your Requirements'!$B$8&gt;0,N(K93)&lt;'Your Requirements'!$B$8),"GL aggregate, ","")&amp;IF(AND('Your Requirements'!$B$9&gt;0,N(M93)&lt;'Your Requirements'!$B$9),"Auto, ","")&amp;IF(AND('Your Requirements'!$B$10&gt;0,N(O93)&lt;'Your Requirements'!$B$10),"Umbrella, ","")&amp;IF(AND('Your Requirements'!$B$11&gt;0,P93="Policy",N(R93)&lt;'Your Requirements'!$B$11),"Employer’s liability, ",""),LEN(IF(AND('Your Requirements'!$B$7&gt;0,N(J93)&lt;'Your Requirements'!$B$7),"GL occurrence, ","")&amp;IF(AND('Your Requirements'!$B$8&gt;0,N(K93)&lt;'Your Requirements'!$B$8),"GL aggregate, ","")&amp;IF(AND('Your Requirements'!$B$9&gt;0,N(M93)&lt;'Your Requirements'!$B$9),"Auto, ","")&amp;IF(AND('Your Requirements'!$B$10&gt;0,N(O93)&lt;'Your Requirements'!$B$10),"Umbrella, ","")&amp;IF(AND('Your Requirements'!$B$11&gt;0,P93="Policy",N(R93)&lt;'Your Requirements'!$B$11),"Employer’s liability, ",""))-2)))</f>
        <v/>
      </c>
      <c r="AC93" s="34" t="str">
        <f aca="false">IF($A93="","",IF(IF(I93="","GL dates, ","")&amp;IF(P93="","Workers’ comp status, ","")&amp;IF(AND(P93&lt;&gt;"None",P93&lt;&gt;"",Q93=""),"Workers’ comp dates, ","")&amp;IF(AND('Your Requirements'!$B$12="Yes",S93&lt;&gt;"Yes"),"AI ongoing, ","")&amp;IF(AND('Your Requirements'!$B$13="Yes",T93&lt;&gt;"Yes"),"AI completed work, ","")&amp;IF(AND('Your Requirements'!$B$14="Yes",U93&lt;&gt;"Yes"),"Waiver of subrogation, ","")&amp;IF(AND('Your Requirements'!$B$15="Yes",V93&lt;&gt;"Yes"),"Primary and non-contributory, ","")&amp;IF(AND('Your Requirements'!$B$16="Yes",D93&lt;&gt;"Yes"),"W-9, ","")="","OK","Missing: "&amp;LEFT(IF(I93="","GL dates, ","")&amp;IF(P93="","Workers’ comp status, ","")&amp;IF(AND(P93&lt;&gt;"None",P93&lt;&gt;"",Q93=""),"Workers’ comp dates, ","")&amp;IF(AND('Your Requirements'!$B$12="Yes",S93&lt;&gt;"Yes"),"AI ongoing, ","")&amp;IF(AND('Your Requirements'!$B$13="Yes",T93&lt;&gt;"Yes"),"AI completed work, ","")&amp;IF(AND('Your Requirements'!$B$14="Yes",U93&lt;&gt;"Yes"),"Waiver of subrogation, ","")&amp;IF(AND('Your Requirements'!$B$15="Yes",V93&lt;&gt;"Yes"),"Primary and non-contributory, ","")&amp;IF(AND('Your Requirements'!$B$16="Yes",D93&lt;&gt;"Yes"),"W-9, ",""),LEN(IF(I93="","GL dates, ","")&amp;IF(P93="","Workers’ comp status, ","")&amp;IF(AND(P93&lt;&gt;"None",P93&lt;&gt;"",Q93=""),"Workers’ comp dates, ","")&amp;IF(AND('Your Requirements'!$B$12="Yes",S93&lt;&gt;"Yes"),"AI ongoing, ","")&amp;IF(AND('Your Requirements'!$B$13="Yes",T93&lt;&gt;"Yes"),"AI completed work, ","")&amp;IF(AND('Your Requirements'!$B$14="Yes",U93&lt;&gt;"Yes"),"Waiver of subrogation, ","")&amp;IF(AND('Your Requirements'!$B$15="Yes",V93&lt;&gt;"Yes"),"Primary and non-contributory, ","")&amp;IF(AND('Your Requirements'!$B$16="Yes",D93&lt;&gt;"Yes"),"W-9, ",""))-2)))</f>
        <v/>
      </c>
      <c r="AD93" s="35" t="str">
        <f aca="false">IF($A93="","",IF(OR(P93="None",AND(ISNUMBER(Z93),Z93&lt;0)),"Hold",IF(AB93&lt;&gt;"OK","Fix limits",IF(AC93&lt;&gt;"OK","Chase paperwork",IF(AND(ISNUMBER(Z93),Z93&lt;='Your Requirements'!$B$6),"Renew soon","Clear")))))</f>
        <v/>
      </c>
      <c r="AE93" s="36"/>
    </row>
    <row r="94" customFormat="false" ht="15" hidden="false" customHeight="false" outlineLevel="0" collapsed="false">
      <c r="A94" s="29"/>
      <c r="B94" s="29"/>
      <c r="C94" s="29"/>
      <c r="D94" s="29"/>
      <c r="E94" s="29"/>
      <c r="F94" s="30"/>
      <c r="G94" s="29"/>
      <c r="H94" s="29"/>
      <c r="I94" s="30"/>
      <c r="J94" s="31"/>
      <c r="K94" s="31"/>
      <c r="L94" s="30"/>
      <c r="M94" s="31"/>
      <c r="N94" s="30"/>
      <c r="O94" s="31"/>
      <c r="P94" s="29"/>
      <c r="Q94" s="30"/>
      <c r="R94" s="31"/>
      <c r="S94" s="29"/>
      <c r="T94" s="29"/>
      <c r="U94" s="29"/>
      <c r="V94" s="29"/>
      <c r="W94" s="30"/>
      <c r="X94" s="30"/>
      <c r="Y94" s="32" t="str">
        <f aca="false">IF($A94="","",IF(COUNT(F94,I94,L94,N94,Q94)=0,"",MIN(F94,I94,L94,N94,Q94)))</f>
        <v/>
      </c>
      <c r="Z94" s="33" t="str">
        <f aca="false">IF(OR($A94="",Y94=""),"",Y94-'Your Requirements'!$B$17)</f>
        <v/>
      </c>
      <c r="AA94" s="34" t="str">
        <f aca="false">IF($A94="","",IF(Y94="","No dates entered",IF(Z94&lt;0,IF(Y94=I94,"GL",IF(Y94=Q94,IF(P94="Exempt","Workers’ comp exemption","Workers’ comp"),IF(Y94=F94,"License",IF(Y94=L94,"Auto","Umbrella"))))&amp;" expired "&amp;-Z94&amp;" days ago",IF(Z94&lt;='Your Requirements'!$B$6,IF(Y94=I94,"GL",IF(Y94=Q94,IF(P94="Exempt","Workers’ comp exemption","Workers’ comp"),IF(Y94=F94,"License",IF(Y94=L94,"Auto","Umbrella"))))&amp;" expires in "&amp;Z94&amp;" days","OK"))))</f>
        <v/>
      </c>
      <c r="AB94" s="34" t="str">
        <f aca="false">IF($A94="","",IF(IF(AND('Your Requirements'!$B$7&gt;0,N(J94)&lt;'Your Requirements'!$B$7),"GL occurrence, ","")&amp;IF(AND('Your Requirements'!$B$8&gt;0,N(K94)&lt;'Your Requirements'!$B$8),"GL aggregate, ","")&amp;IF(AND('Your Requirements'!$B$9&gt;0,N(M94)&lt;'Your Requirements'!$B$9),"Auto, ","")&amp;IF(AND('Your Requirements'!$B$10&gt;0,N(O94)&lt;'Your Requirements'!$B$10),"Umbrella, ","")&amp;IF(AND('Your Requirements'!$B$11&gt;0,P94="Policy",N(R94)&lt;'Your Requirements'!$B$11),"Employer’s liability, ","")="","OK","Below your minimum: "&amp;LEFT(IF(AND('Your Requirements'!$B$7&gt;0,N(J94)&lt;'Your Requirements'!$B$7),"GL occurrence, ","")&amp;IF(AND('Your Requirements'!$B$8&gt;0,N(K94)&lt;'Your Requirements'!$B$8),"GL aggregate, ","")&amp;IF(AND('Your Requirements'!$B$9&gt;0,N(M94)&lt;'Your Requirements'!$B$9),"Auto, ","")&amp;IF(AND('Your Requirements'!$B$10&gt;0,N(O94)&lt;'Your Requirements'!$B$10),"Umbrella, ","")&amp;IF(AND('Your Requirements'!$B$11&gt;0,P94="Policy",N(R94)&lt;'Your Requirements'!$B$11),"Employer’s liability, ",""),LEN(IF(AND('Your Requirements'!$B$7&gt;0,N(J94)&lt;'Your Requirements'!$B$7),"GL occurrence, ","")&amp;IF(AND('Your Requirements'!$B$8&gt;0,N(K94)&lt;'Your Requirements'!$B$8),"GL aggregate, ","")&amp;IF(AND('Your Requirements'!$B$9&gt;0,N(M94)&lt;'Your Requirements'!$B$9),"Auto, ","")&amp;IF(AND('Your Requirements'!$B$10&gt;0,N(O94)&lt;'Your Requirements'!$B$10),"Umbrella, ","")&amp;IF(AND('Your Requirements'!$B$11&gt;0,P94="Policy",N(R94)&lt;'Your Requirements'!$B$11),"Employer’s liability, ",""))-2)))</f>
        <v/>
      </c>
      <c r="AC94" s="34" t="str">
        <f aca="false">IF($A94="","",IF(IF(I94="","GL dates, ","")&amp;IF(P94="","Workers’ comp status, ","")&amp;IF(AND(P94&lt;&gt;"None",P94&lt;&gt;"",Q94=""),"Workers’ comp dates, ","")&amp;IF(AND('Your Requirements'!$B$12="Yes",S94&lt;&gt;"Yes"),"AI ongoing, ","")&amp;IF(AND('Your Requirements'!$B$13="Yes",T94&lt;&gt;"Yes"),"AI completed work, ","")&amp;IF(AND('Your Requirements'!$B$14="Yes",U94&lt;&gt;"Yes"),"Waiver of subrogation, ","")&amp;IF(AND('Your Requirements'!$B$15="Yes",V94&lt;&gt;"Yes"),"Primary and non-contributory, ","")&amp;IF(AND('Your Requirements'!$B$16="Yes",D94&lt;&gt;"Yes"),"W-9, ","")="","OK","Missing: "&amp;LEFT(IF(I94="","GL dates, ","")&amp;IF(P94="","Workers’ comp status, ","")&amp;IF(AND(P94&lt;&gt;"None",P94&lt;&gt;"",Q94=""),"Workers’ comp dates, ","")&amp;IF(AND('Your Requirements'!$B$12="Yes",S94&lt;&gt;"Yes"),"AI ongoing, ","")&amp;IF(AND('Your Requirements'!$B$13="Yes",T94&lt;&gt;"Yes"),"AI completed work, ","")&amp;IF(AND('Your Requirements'!$B$14="Yes",U94&lt;&gt;"Yes"),"Waiver of subrogation, ","")&amp;IF(AND('Your Requirements'!$B$15="Yes",V94&lt;&gt;"Yes"),"Primary and non-contributory, ","")&amp;IF(AND('Your Requirements'!$B$16="Yes",D94&lt;&gt;"Yes"),"W-9, ",""),LEN(IF(I94="","GL dates, ","")&amp;IF(P94="","Workers’ comp status, ","")&amp;IF(AND(P94&lt;&gt;"None",P94&lt;&gt;"",Q94=""),"Workers’ comp dates, ","")&amp;IF(AND('Your Requirements'!$B$12="Yes",S94&lt;&gt;"Yes"),"AI ongoing, ","")&amp;IF(AND('Your Requirements'!$B$13="Yes",T94&lt;&gt;"Yes"),"AI completed work, ","")&amp;IF(AND('Your Requirements'!$B$14="Yes",U94&lt;&gt;"Yes"),"Waiver of subrogation, ","")&amp;IF(AND('Your Requirements'!$B$15="Yes",V94&lt;&gt;"Yes"),"Primary and non-contributory, ","")&amp;IF(AND('Your Requirements'!$B$16="Yes",D94&lt;&gt;"Yes"),"W-9, ",""))-2)))</f>
        <v/>
      </c>
      <c r="AD94" s="35" t="str">
        <f aca="false">IF($A94="","",IF(OR(P94="None",AND(ISNUMBER(Z94),Z94&lt;0)),"Hold",IF(AB94&lt;&gt;"OK","Fix limits",IF(AC94&lt;&gt;"OK","Chase paperwork",IF(AND(ISNUMBER(Z94),Z94&lt;='Your Requirements'!$B$6),"Renew soon","Clear")))))</f>
        <v/>
      </c>
      <c r="AE94" s="36"/>
    </row>
    <row r="95" customFormat="false" ht="15" hidden="false" customHeight="false" outlineLevel="0" collapsed="false">
      <c r="A95" s="29"/>
      <c r="B95" s="29"/>
      <c r="C95" s="29"/>
      <c r="D95" s="29"/>
      <c r="E95" s="29"/>
      <c r="F95" s="30"/>
      <c r="G95" s="29"/>
      <c r="H95" s="29"/>
      <c r="I95" s="30"/>
      <c r="J95" s="31"/>
      <c r="K95" s="31"/>
      <c r="L95" s="30"/>
      <c r="M95" s="31"/>
      <c r="N95" s="30"/>
      <c r="O95" s="31"/>
      <c r="P95" s="29"/>
      <c r="Q95" s="30"/>
      <c r="R95" s="31"/>
      <c r="S95" s="29"/>
      <c r="T95" s="29"/>
      <c r="U95" s="29"/>
      <c r="V95" s="29"/>
      <c r="W95" s="30"/>
      <c r="X95" s="30"/>
      <c r="Y95" s="32" t="str">
        <f aca="false">IF($A95="","",IF(COUNT(F95,I95,L95,N95,Q95)=0,"",MIN(F95,I95,L95,N95,Q95)))</f>
        <v/>
      </c>
      <c r="Z95" s="33" t="str">
        <f aca="false">IF(OR($A95="",Y95=""),"",Y95-'Your Requirements'!$B$17)</f>
        <v/>
      </c>
      <c r="AA95" s="34" t="str">
        <f aca="false">IF($A95="","",IF(Y95="","No dates entered",IF(Z95&lt;0,IF(Y95=I95,"GL",IF(Y95=Q95,IF(P95="Exempt","Workers’ comp exemption","Workers’ comp"),IF(Y95=F95,"License",IF(Y95=L95,"Auto","Umbrella"))))&amp;" expired "&amp;-Z95&amp;" days ago",IF(Z95&lt;='Your Requirements'!$B$6,IF(Y95=I95,"GL",IF(Y95=Q95,IF(P95="Exempt","Workers’ comp exemption","Workers’ comp"),IF(Y95=F95,"License",IF(Y95=L95,"Auto","Umbrella"))))&amp;" expires in "&amp;Z95&amp;" days","OK"))))</f>
        <v/>
      </c>
      <c r="AB95" s="34" t="str">
        <f aca="false">IF($A95="","",IF(IF(AND('Your Requirements'!$B$7&gt;0,N(J95)&lt;'Your Requirements'!$B$7),"GL occurrence, ","")&amp;IF(AND('Your Requirements'!$B$8&gt;0,N(K95)&lt;'Your Requirements'!$B$8),"GL aggregate, ","")&amp;IF(AND('Your Requirements'!$B$9&gt;0,N(M95)&lt;'Your Requirements'!$B$9),"Auto, ","")&amp;IF(AND('Your Requirements'!$B$10&gt;0,N(O95)&lt;'Your Requirements'!$B$10),"Umbrella, ","")&amp;IF(AND('Your Requirements'!$B$11&gt;0,P95="Policy",N(R95)&lt;'Your Requirements'!$B$11),"Employer’s liability, ","")="","OK","Below your minimum: "&amp;LEFT(IF(AND('Your Requirements'!$B$7&gt;0,N(J95)&lt;'Your Requirements'!$B$7),"GL occurrence, ","")&amp;IF(AND('Your Requirements'!$B$8&gt;0,N(K95)&lt;'Your Requirements'!$B$8),"GL aggregate, ","")&amp;IF(AND('Your Requirements'!$B$9&gt;0,N(M95)&lt;'Your Requirements'!$B$9),"Auto, ","")&amp;IF(AND('Your Requirements'!$B$10&gt;0,N(O95)&lt;'Your Requirements'!$B$10),"Umbrella, ","")&amp;IF(AND('Your Requirements'!$B$11&gt;0,P95="Policy",N(R95)&lt;'Your Requirements'!$B$11),"Employer’s liability, ",""),LEN(IF(AND('Your Requirements'!$B$7&gt;0,N(J95)&lt;'Your Requirements'!$B$7),"GL occurrence, ","")&amp;IF(AND('Your Requirements'!$B$8&gt;0,N(K95)&lt;'Your Requirements'!$B$8),"GL aggregate, ","")&amp;IF(AND('Your Requirements'!$B$9&gt;0,N(M95)&lt;'Your Requirements'!$B$9),"Auto, ","")&amp;IF(AND('Your Requirements'!$B$10&gt;0,N(O95)&lt;'Your Requirements'!$B$10),"Umbrella, ","")&amp;IF(AND('Your Requirements'!$B$11&gt;0,P95="Policy",N(R95)&lt;'Your Requirements'!$B$11),"Employer’s liability, ",""))-2)))</f>
        <v/>
      </c>
      <c r="AC95" s="34" t="str">
        <f aca="false">IF($A95="","",IF(IF(I95="","GL dates, ","")&amp;IF(P95="","Workers’ comp status, ","")&amp;IF(AND(P95&lt;&gt;"None",P95&lt;&gt;"",Q95=""),"Workers’ comp dates, ","")&amp;IF(AND('Your Requirements'!$B$12="Yes",S95&lt;&gt;"Yes"),"AI ongoing, ","")&amp;IF(AND('Your Requirements'!$B$13="Yes",T95&lt;&gt;"Yes"),"AI completed work, ","")&amp;IF(AND('Your Requirements'!$B$14="Yes",U95&lt;&gt;"Yes"),"Waiver of subrogation, ","")&amp;IF(AND('Your Requirements'!$B$15="Yes",V95&lt;&gt;"Yes"),"Primary and non-contributory, ","")&amp;IF(AND('Your Requirements'!$B$16="Yes",D95&lt;&gt;"Yes"),"W-9, ","")="","OK","Missing: "&amp;LEFT(IF(I95="","GL dates, ","")&amp;IF(P95="","Workers’ comp status, ","")&amp;IF(AND(P95&lt;&gt;"None",P95&lt;&gt;"",Q95=""),"Workers’ comp dates, ","")&amp;IF(AND('Your Requirements'!$B$12="Yes",S95&lt;&gt;"Yes"),"AI ongoing, ","")&amp;IF(AND('Your Requirements'!$B$13="Yes",T95&lt;&gt;"Yes"),"AI completed work, ","")&amp;IF(AND('Your Requirements'!$B$14="Yes",U95&lt;&gt;"Yes"),"Waiver of subrogation, ","")&amp;IF(AND('Your Requirements'!$B$15="Yes",V95&lt;&gt;"Yes"),"Primary and non-contributory, ","")&amp;IF(AND('Your Requirements'!$B$16="Yes",D95&lt;&gt;"Yes"),"W-9, ",""),LEN(IF(I95="","GL dates, ","")&amp;IF(P95="","Workers’ comp status, ","")&amp;IF(AND(P95&lt;&gt;"None",P95&lt;&gt;"",Q95=""),"Workers’ comp dates, ","")&amp;IF(AND('Your Requirements'!$B$12="Yes",S95&lt;&gt;"Yes"),"AI ongoing, ","")&amp;IF(AND('Your Requirements'!$B$13="Yes",T95&lt;&gt;"Yes"),"AI completed work, ","")&amp;IF(AND('Your Requirements'!$B$14="Yes",U95&lt;&gt;"Yes"),"Waiver of subrogation, ","")&amp;IF(AND('Your Requirements'!$B$15="Yes",V95&lt;&gt;"Yes"),"Primary and non-contributory, ","")&amp;IF(AND('Your Requirements'!$B$16="Yes",D95&lt;&gt;"Yes"),"W-9, ",""))-2)))</f>
        <v/>
      </c>
      <c r="AD95" s="35" t="str">
        <f aca="false">IF($A95="","",IF(OR(P95="None",AND(ISNUMBER(Z95),Z95&lt;0)),"Hold",IF(AB95&lt;&gt;"OK","Fix limits",IF(AC95&lt;&gt;"OK","Chase paperwork",IF(AND(ISNUMBER(Z95),Z95&lt;='Your Requirements'!$B$6),"Renew soon","Clear")))))</f>
        <v/>
      </c>
      <c r="AE95" s="36"/>
    </row>
    <row r="96" customFormat="false" ht="15" hidden="false" customHeight="false" outlineLevel="0" collapsed="false">
      <c r="A96" s="29"/>
      <c r="B96" s="29"/>
      <c r="C96" s="29"/>
      <c r="D96" s="29"/>
      <c r="E96" s="29"/>
      <c r="F96" s="30"/>
      <c r="G96" s="29"/>
      <c r="H96" s="29"/>
      <c r="I96" s="30"/>
      <c r="J96" s="31"/>
      <c r="K96" s="31"/>
      <c r="L96" s="30"/>
      <c r="M96" s="31"/>
      <c r="N96" s="30"/>
      <c r="O96" s="31"/>
      <c r="P96" s="29"/>
      <c r="Q96" s="30"/>
      <c r="R96" s="31"/>
      <c r="S96" s="29"/>
      <c r="T96" s="29"/>
      <c r="U96" s="29"/>
      <c r="V96" s="29"/>
      <c r="W96" s="30"/>
      <c r="X96" s="30"/>
      <c r="Y96" s="32" t="str">
        <f aca="false">IF($A96="","",IF(COUNT(F96,I96,L96,N96,Q96)=0,"",MIN(F96,I96,L96,N96,Q96)))</f>
        <v/>
      </c>
      <c r="Z96" s="33" t="str">
        <f aca="false">IF(OR($A96="",Y96=""),"",Y96-'Your Requirements'!$B$17)</f>
        <v/>
      </c>
      <c r="AA96" s="34" t="str">
        <f aca="false">IF($A96="","",IF(Y96="","No dates entered",IF(Z96&lt;0,IF(Y96=I96,"GL",IF(Y96=Q96,IF(P96="Exempt","Workers’ comp exemption","Workers’ comp"),IF(Y96=F96,"License",IF(Y96=L96,"Auto","Umbrella"))))&amp;" expired "&amp;-Z96&amp;" days ago",IF(Z96&lt;='Your Requirements'!$B$6,IF(Y96=I96,"GL",IF(Y96=Q96,IF(P96="Exempt","Workers’ comp exemption","Workers’ comp"),IF(Y96=F96,"License",IF(Y96=L96,"Auto","Umbrella"))))&amp;" expires in "&amp;Z96&amp;" days","OK"))))</f>
        <v/>
      </c>
      <c r="AB96" s="34" t="str">
        <f aca="false">IF($A96="","",IF(IF(AND('Your Requirements'!$B$7&gt;0,N(J96)&lt;'Your Requirements'!$B$7),"GL occurrence, ","")&amp;IF(AND('Your Requirements'!$B$8&gt;0,N(K96)&lt;'Your Requirements'!$B$8),"GL aggregate, ","")&amp;IF(AND('Your Requirements'!$B$9&gt;0,N(M96)&lt;'Your Requirements'!$B$9),"Auto, ","")&amp;IF(AND('Your Requirements'!$B$10&gt;0,N(O96)&lt;'Your Requirements'!$B$10),"Umbrella, ","")&amp;IF(AND('Your Requirements'!$B$11&gt;0,P96="Policy",N(R96)&lt;'Your Requirements'!$B$11),"Employer’s liability, ","")="","OK","Below your minimum: "&amp;LEFT(IF(AND('Your Requirements'!$B$7&gt;0,N(J96)&lt;'Your Requirements'!$B$7),"GL occurrence, ","")&amp;IF(AND('Your Requirements'!$B$8&gt;0,N(K96)&lt;'Your Requirements'!$B$8),"GL aggregate, ","")&amp;IF(AND('Your Requirements'!$B$9&gt;0,N(M96)&lt;'Your Requirements'!$B$9),"Auto, ","")&amp;IF(AND('Your Requirements'!$B$10&gt;0,N(O96)&lt;'Your Requirements'!$B$10),"Umbrella, ","")&amp;IF(AND('Your Requirements'!$B$11&gt;0,P96="Policy",N(R96)&lt;'Your Requirements'!$B$11),"Employer’s liability, ",""),LEN(IF(AND('Your Requirements'!$B$7&gt;0,N(J96)&lt;'Your Requirements'!$B$7),"GL occurrence, ","")&amp;IF(AND('Your Requirements'!$B$8&gt;0,N(K96)&lt;'Your Requirements'!$B$8),"GL aggregate, ","")&amp;IF(AND('Your Requirements'!$B$9&gt;0,N(M96)&lt;'Your Requirements'!$B$9),"Auto, ","")&amp;IF(AND('Your Requirements'!$B$10&gt;0,N(O96)&lt;'Your Requirements'!$B$10),"Umbrella, ","")&amp;IF(AND('Your Requirements'!$B$11&gt;0,P96="Policy",N(R96)&lt;'Your Requirements'!$B$11),"Employer’s liability, ",""))-2)))</f>
        <v/>
      </c>
      <c r="AC96" s="34" t="str">
        <f aca="false">IF($A96="","",IF(IF(I96="","GL dates, ","")&amp;IF(P96="","Workers’ comp status, ","")&amp;IF(AND(P96&lt;&gt;"None",P96&lt;&gt;"",Q96=""),"Workers’ comp dates, ","")&amp;IF(AND('Your Requirements'!$B$12="Yes",S96&lt;&gt;"Yes"),"AI ongoing, ","")&amp;IF(AND('Your Requirements'!$B$13="Yes",T96&lt;&gt;"Yes"),"AI completed work, ","")&amp;IF(AND('Your Requirements'!$B$14="Yes",U96&lt;&gt;"Yes"),"Waiver of subrogation, ","")&amp;IF(AND('Your Requirements'!$B$15="Yes",V96&lt;&gt;"Yes"),"Primary and non-contributory, ","")&amp;IF(AND('Your Requirements'!$B$16="Yes",D96&lt;&gt;"Yes"),"W-9, ","")="","OK","Missing: "&amp;LEFT(IF(I96="","GL dates, ","")&amp;IF(P96="","Workers’ comp status, ","")&amp;IF(AND(P96&lt;&gt;"None",P96&lt;&gt;"",Q96=""),"Workers’ comp dates, ","")&amp;IF(AND('Your Requirements'!$B$12="Yes",S96&lt;&gt;"Yes"),"AI ongoing, ","")&amp;IF(AND('Your Requirements'!$B$13="Yes",T96&lt;&gt;"Yes"),"AI completed work, ","")&amp;IF(AND('Your Requirements'!$B$14="Yes",U96&lt;&gt;"Yes"),"Waiver of subrogation, ","")&amp;IF(AND('Your Requirements'!$B$15="Yes",V96&lt;&gt;"Yes"),"Primary and non-contributory, ","")&amp;IF(AND('Your Requirements'!$B$16="Yes",D96&lt;&gt;"Yes"),"W-9, ",""),LEN(IF(I96="","GL dates, ","")&amp;IF(P96="","Workers’ comp status, ","")&amp;IF(AND(P96&lt;&gt;"None",P96&lt;&gt;"",Q96=""),"Workers’ comp dates, ","")&amp;IF(AND('Your Requirements'!$B$12="Yes",S96&lt;&gt;"Yes"),"AI ongoing, ","")&amp;IF(AND('Your Requirements'!$B$13="Yes",T96&lt;&gt;"Yes"),"AI completed work, ","")&amp;IF(AND('Your Requirements'!$B$14="Yes",U96&lt;&gt;"Yes"),"Waiver of subrogation, ","")&amp;IF(AND('Your Requirements'!$B$15="Yes",V96&lt;&gt;"Yes"),"Primary and non-contributory, ","")&amp;IF(AND('Your Requirements'!$B$16="Yes",D96&lt;&gt;"Yes"),"W-9, ",""))-2)))</f>
        <v/>
      </c>
      <c r="AD96" s="35" t="str">
        <f aca="false">IF($A96="","",IF(OR(P96="None",AND(ISNUMBER(Z96),Z96&lt;0)),"Hold",IF(AB96&lt;&gt;"OK","Fix limits",IF(AC96&lt;&gt;"OK","Chase paperwork",IF(AND(ISNUMBER(Z96),Z96&lt;='Your Requirements'!$B$6),"Renew soon","Clear")))))</f>
        <v/>
      </c>
      <c r="AE96" s="36"/>
    </row>
    <row r="97" customFormat="false" ht="15" hidden="false" customHeight="false" outlineLevel="0" collapsed="false">
      <c r="A97" s="29"/>
      <c r="B97" s="29"/>
      <c r="C97" s="29"/>
      <c r="D97" s="29"/>
      <c r="E97" s="29"/>
      <c r="F97" s="30"/>
      <c r="G97" s="29"/>
      <c r="H97" s="29"/>
      <c r="I97" s="30"/>
      <c r="J97" s="31"/>
      <c r="K97" s="31"/>
      <c r="L97" s="30"/>
      <c r="M97" s="31"/>
      <c r="N97" s="30"/>
      <c r="O97" s="31"/>
      <c r="P97" s="29"/>
      <c r="Q97" s="30"/>
      <c r="R97" s="31"/>
      <c r="S97" s="29"/>
      <c r="T97" s="29"/>
      <c r="U97" s="29"/>
      <c r="V97" s="29"/>
      <c r="W97" s="30"/>
      <c r="X97" s="30"/>
      <c r="Y97" s="32" t="str">
        <f aca="false">IF($A97="","",IF(COUNT(F97,I97,L97,N97,Q97)=0,"",MIN(F97,I97,L97,N97,Q97)))</f>
        <v/>
      </c>
      <c r="Z97" s="33" t="str">
        <f aca="false">IF(OR($A97="",Y97=""),"",Y97-'Your Requirements'!$B$17)</f>
        <v/>
      </c>
      <c r="AA97" s="34" t="str">
        <f aca="false">IF($A97="","",IF(Y97="","No dates entered",IF(Z97&lt;0,IF(Y97=I97,"GL",IF(Y97=Q97,IF(P97="Exempt","Workers’ comp exemption","Workers’ comp"),IF(Y97=F97,"License",IF(Y97=L97,"Auto","Umbrella"))))&amp;" expired "&amp;-Z97&amp;" days ago",IF(Z97&lt;='Your Requirements'!$B$6,IF(Y97=I97,"GL",IF(Y97=Q97,IF(P97="Exempt","Workers’ comp exemption","Workers’ comp"),IF(Y97=F97,"License",IF(Y97=L97,"Auto","Umbrella"))))&amp;" expires in "&amp;Z97&amp;" days","OK"))))</f>
        <v/>
      </c>
      <c r="AB97" s="34" t="str">
        <f aca="false">IF($A97="","",IF(IF(AND('Your Requirements'!$B$7&gt;0,N(J97)&lt;'Your Requirements'!$B$7),"GL occurrence, ","")&amp;IF(AND('Your Requirements'!$B$8&gt;0,N(K97)&lt;'Your Requirements'!$B$8),"GL aggregate, ","")&amp;IF(AND('Your Requirements'!$B$9&gt;0,N(M97)&lt;'Your Requirements'!$B$9),"Auto, ","")&amp;IF(AND('Your Requirements'!$B$10&gt;0,N(O97)&lt;'Your Requirements'!$B$10),"Umbrella, ","")&amp;IF(AND('Your Requirements'!$B$11&gt;0,P97="Policy",N(R97)&lt;'Your Requirements'!$B$11),"Employer’s liability, ","")="","OK","Below your minimum: "&amp;LEFT(IF(AND('Your Requirements'!$B$7&gt;0,N(J97)&lt;'Your Requirements'!$B$7),"GL occurrence, ","")&amp;IF(AND('Your Requirements'!$B$8&gt;0,N(K97)&lt;'Your Requirements'!$B$8),"GL aggregate, ","")&amp;IF(AND('Your Requirements'!$B$9&gt;0,N(M97)&lt;'Your Requirements'!$B$9),"Auto, ","")&amp;IF(AND('Your Requirements'!$B$10&gt;0,N(O97)&lt;'Your Requirements'!$B$10),"Umbrella, ","")&amp;IF(AND('Your Requirements'!$B$11&gt;0,P97="Policy",N(R97)&lt;'Your Requirements'!$B$11),"Employer’s liability, ",""),LEN(IF(AND('Your Requirements'!$B$7&gt;0,N(J97)&lt;'Your Requirements'!$B$7),"GL occurrence, ","")&amp;IF(AND('Your Requirements'!$B$8&gt;0,N(K97)&lt;'Your Requirements'!$B$8),"GL aggregate, ","")&amp;IF(AND('Your Requirements'!$B$9&gt;0,N(M97)&lt;'Your Requirements'!$B$9),"Auto, ","")&amp;IF(AND('Your Requirements'!$B$10&gt;0,N(O97)&lt;'Your Requirements'!$B$10),"Umbrella, ","")&amp;IF(AND('Your Requirements'!$B$11&gt;0,P97="Policy",N(R97)&lt;'Your Requirements'!$B$11),"Employer’s liability, ",""))-2)))</f>
        <v/>
      </c>
      <c r="AC97" s="34" t="str">
        <f aca="false">IF($A97="","",IF(IF(I97="","GL dates, ","")&amp;IF(P97="","Workers’ comp status, ","")&amp;IF(AND(P97&lt;&gt;"None",P97&lt;&gt;"",Q97=""),"Workers’ comp dates, ","")&amp;IF(AND('Your Requirements'!$B$12="Yes",S97&lt;&gt;"Yes"),"AI ongoing, ","")&amp;IF(AND('Your Requirements'!$B$13="Yes",T97&lt;&gt;"Yes"),"AI completed work, ","")&amp;IF(AND('Your Requirements'!$B$14="Yes",U97&lt;&gt;"Yes"),"Waiver of subrogation, ","")&amp;IF(AND('Your Requirements'!$B$15="Yes",V97&lt;&gt;"Yes"),"Primary and non-contributory, ","")&amp;IF(AND('Your Requirements'!$B$16="Yes",D97&lt;&gt;"Yes"),"W-9, ","")="","OK","Missing: "&amp;LEFT(IF(I97="","GL dates, ","")&amp;IF(P97="","Workers’ comp status, ","")&amp;IF(AND(P97&lt;&gt;"None",P97&lt;&gt;"",Q97=""),"Workers’ comp dates, ","")&amp;IF(AND('Your Requirements'!$B$12="Yes",S97&lt;&gt;"Yes"),"AI ongoing, ","")&amp;IF(AND('Your Requirements'!$B$13="Yes",T97&lt;&gt;"Yes"),"AI completed work, ","")&amp;IF(AND('Your Requirements'!$B$14="Yes",U97&lt;&gt;"Yes"),"Waiver of subrogation, ","")&amp;IF(AND('Your Requirements'!$B$15="Yes",V97&lt;&gt;"Yes"),"Primary and non-contributory, ","")&amp;IF(AND('Your Requirements'!$B$16="Yes",D97&lt;&gt;"Yes"),"W-9, ",""),LEN(IF(I97="","GL dates, ","")&amp;IF(P97="","Workers’ comp status, ","")&amp;IF(AND(P97&lt;&gt;"None",P97&lt;&gt;"",Q97=""),"Workers’ comp dates, ","")&amp;IF(AND('Your Requirements'!$B$12="Yes",S97&lt;&gt;"Yes"),"AI ongoing, ","")&amp;IF(AND('Your Requirements'!$B$13="Yes",T97&lt;&gt;"Yes"),"AI completed work, ","")&amp;IF(AND('Your Requirements'!$B$14="Yes",U97&lt;&gt;"Yes"),"Waiver of subrogation, ","")&amp;IF(AND('Your Requirements'!$B$15="Yes",V97&lt;&gt;"Yes"),"Primary and non-contributory, ","")&amp;IF(AND('Your Requirements'!$B$16="Yes",D97&lt;&gt;"Yes"),"W-9, ",""))-2)))</f>
        <v/>
      </c>
      <c r="AD97" s="35" t="str">
        <f aca="false">IF($A97="","",IF(OR(P97="None",AND(ISNUMBER(Z97),Z97&lt;0)),"Hold",IF(AB97&lt;&gt;"OK","Fix limits",IF(AC97&lt;&gt;"OK","Chase paperwork",IF(AND(ISNUMBER(Z97),Z97&lt;='Your Requirements'!$B$6),"Renew soon","Clear")))))</f>
        <v/>
      </c>
      <c r="AE97" s="36"/>
    </row>
    <row r="98" customFormat="false" ht="15" hidden="false" customHeight="false" outlineLevel="0" collapsed="false">
      <c r="A98" s="29"/>
      <c r="B98" s="29"/>
      <c r="C98" s="29"/>
      <c r="D98" s="29"/>
      <c r="E98" s="29"/>
      <c r="F98" s="30"/>
      <c r="G98" s="29"/>
      <c r="H98" s="29"/>
      <c r="I98" s="30"/>
      <c r="J98" s="31"/>
      <c r="K98" s="31"/>
      <c r="L98" s="30"/>
      <c r="M98" s="31"/>
      <c r="N98" s="30"/>
      <c r="O98" s="31"/>
      <c r="P98" s="29"/>
      <c r="Q98" s="30"/>
      <c r="R98" s="31"/>
      <c r="S98" s="29"/>
      <c r="T98" s="29"/>
      <c r="U98" s="29"/>
      <c r="V98" s="29"/>
      <c r="W98" s="30"/>
      <c r="X98" s="30"/>
      <c r="Y98" s="32" t="str">
        <f aca="false">IF($A98="","",IF(COUNT(F98,I98,L98,N98,Q98)=0,"",MIN(F98,I98,L98,N98,Q98)))</f>
        <v/>
      </c>
      <c r="Z98" s="33" t="str">
        <f aca="false">IF(OR($A98="",Y98=""),"",Y98-'Your Requirements'!$B$17)</f>
        <v/>
      </c>
      <c r="AA98" s="34" t="str">
        <f aca="false">IF($A98="","",IF(Y98="","No dates entered",IF(Z98&lt;0,IF(Y98=I98,"GL",IF(Y98=Q98,IF(P98="Exempt","Workers’ comp exemption","Workers’ comp"),IF(Y98=F98,"License",IF(Y98=L98,"Auto","Umbrella"))))&amp;" expired "&amp;-Z98&amp;" days ago",IF(Z98&lt;='Your Requirements'!$B$6,IF(Y98=I98,"GL",IF(Y98=Q98,IF(P98="Exempt","Workers’ comp exemption","Workers’ comp"),IF(Y98=F98,"License",IF(Y98=L98,"Auto","Umbrella"))))&amp;" expires in "&amp;Z98&amp;" days","OK"))))</f>
        <v/>
      </c>
      <c r="AB98" s="34" t="str">
        <f aca="false">IF($A98="","",IF(IF(AND('Your Requirements'!$B$7&gt;0,N(J98)&lt;'Your Requirements'!$B$7),"GL occurrence, ","")&amp;IF(AND('Your Requirements'!$B$8&gt;0,N(K98)&lt;'Your Requirements'!$B$8),"GL aggregate, ","")&amp;IF(AND('Your Requirements'!$B$9&gt;0,N(M98)&lt;'Your Requirements'!$B$9),"Auto, ","")&amp;IF(AND('Your Requirements'!$B$10&gt;0,N(O98)&lt;'Your Requirements'!$B$10),"Umbrella, ","")&amp;IF(AND('Your Requirements'!$B$11&gt;0,P98="Policy",N(R98)&lt;'Your Requirements'!$B$11),"Employer’s liability, ","")="","OK","Below your minimum: "&amp;LEFT(IF(AND('Your Requirements'!$B$7&gt;0,N(J98)&lt;'Your Requirements'!$B$7),"GL occurrence, ","")&amp;IF(AND('Your Requirements'!$B$8&gt;0,N(K98)&lt;'Your Requirements'!$B$8),"GL aggregate, ","")&amp;IF(AND('Your Requirements'!$B$9&gt;0,N(M98)&lt;'Your Requirements'!$B$9),"Auto, ","")&amp;IF(AND('Your Requirements'!$B$10&gt;0,N(O98)&lt;'Your Requirements'!$B$10),"Umbrella, ","")&amp;IF(AND('Your Requirements'!$B$11&gt;0,P98="Policy",N(R98)&lt;'Your Requirements'!$B$11),"Employer’s liability, ",""),LEN(IF(AND('Your Requirements'!$B$7&gt;0,N(J98)&lt;'Your Requirements'!$B$7),"GL occurrence, ","")&amp;IF(AND('Your Requirements'!$B$8&gt;0,N(K98)&lt;'Your Requirements'!$B$8),"GL aggregate, ","")&amp;IF(AND('Your Requirements'!$B$9&gt;0,N(M98)&lt;'Your Requirements'!$B$9),"Auto, ","")&amp;IF(AND('Your Requirements'!$B$10&gt;0,N(O98)&lt;'Your Requirements'!$B$10),"Umbrella, ","")&amp;IF(AND('Your Requirements'!$B$11&gt;0,P98="Policy",N(R98)&lt;'Your Requirements'!$B$11),"Employer’s liability, ",""))-2)))</f>
        <v/>
      </c>
      <c r="AC98" s="34" t="str">
        <f aca="false">IF($A98="","",IF(IF(I98="","GL dates, ","")&amp;IF(P98="","Workers’ comp status, ","")&amp;IF(AND(P98&lt;&gt;"None",P98&lt;&gt;"",Q98=""),"Workers’ comp dates, ","")&amp;IF(AND('Your Requirements'!$B$12="Yes",S98&lt;&gt;"Yes"),"AI ongoing, ","")&amp;IF(AND('Your Requirements'!$B$13="Yes",T98&lt;&gt;"Yes"),"AI completed work, ","")&amp;IF(AND('Your Requirements'!$B$14="Yes",U98&lt;&gt;"Yes"),"Waiver of subrogation, ","")&amp;IF(AND('Your Requirements'!$B$15="Yes",V98&lt;&gt;"Yes"),"Primary and non-contributory, ","")&amp;IF(AND('Your Requirements'!$B$16="Yes",D98&lt;&gt;"Yes"),"W-9, ","")="","OK","Missing: "&amp;LEFT(IF(I98="","GL dates, ","")&amp;IF(P98="","Workers’ comp status, ","")&amp;IF(AND(P98&lt;&gt;"None",P98&lt;&gt;"",Q98=""),"Workers’ comp dates, ","")&amp;IF(AND('Your Requirements'!$B$12="Yes",S98&lt;&gt;"Yes"),"AI ongoing, ","")&amp;IF(AND('Your Requirements'!$B$13="Yes",T98&lt;&gt;"Yes"),"AI completed work, ","")&amp;IF(AND('Your Requirements'!$B$14="Yes",U98&lt;&gt;"Yes"),"Waiver of subrogation, ","")&amp;IF(AND('Your Requirements'!$B$15="Yes",V98&lt;&gt;"Yes"),"Primary and non-contributory, ","")&amp;IF(AND('Your Requirements'!$B$16="Yes",D98&lt;&gt;"Yes"),"W-9, ",""),LEN(IF(I98="","GL dates, ","")&amp;IF(P98="","Workers’ comp status, ","")&amp;IF(AND(P98&lt;&gt;"None",P98&lt;&gt;"",Q98=""),"Workers’ comp dates, ","")&amp;IF(AND('Your Requirements'!$B$12="Yes",S98&lt;&gt;"Yes"),"AI ongoing, ","")&amp;IF(AND('Your Requirements'!$B$13="Yes",T98&lt;&gt;"Yes"),"AI completed work, ","")&amp;IF(AND('Your Requirements'!$B$14="Yes",U98&lt;&gt;"Yes"),"Waiver of subrogation, ","")&amp;IF(AND('Your Requirements'!$B$15="Yes",V98&lt;&gt;"Yes"),"Primary and non-contributory, ","")&amp;IF(AND('Your Requirements'!$B$16="Yes",D98&lt;&gt;"Yes"),"W-9, ",""))-2)))</f>
        <v/>
      </c>
      <c r="AD98" s="35" t="str">
        <f aca="false">IF($A98="","",IF(OR(P98="None",AND(ISNUMBER(Z98),Z98&lt;0)),"Hold",IF(AB98&lt;&gt;"OK","Fix limits",IF(AC98&lt;&gt;"OK","Chase paperwork",IF(AND(ISNUMBER(Z98),Z98&lt;='Your Requirements'!$B$6),"Renew soon","Clear")))))</f>
        <v/>
      </c>
      <c r="AE98" s="36"/>
    </row>
    <row r="99" customFormat="false" ht="15" hidden="false" customHeight="false" outlineLevel="0" collapsed="false">
      <c r="A99" s="29"/>
      <c r="B99" s="29"/>
      <c r="C99" s="29"/>
      <c r="D99" s="29"/>
      <c r="E99" s="29"/>
      <c r="F99" s="30"/>
      <c r="G99" s="29"/>
      <c r="H99" s="29"/>
      <c r="I99" s="30"/>
      <c r="J99" s="31"/>
      <c r="K99" s="31"/>
      <c r="L99" s="30"/>
      <c r="M99" s="31"/>
      <c r="N99" s="30"/>
      <c r="O99" s="31"/>
      <c r="P99" s="29"/>
      <c r="Q99" s="30"/>
      <c r="R99" s="31"/>
      <c r="S99" s="29"/>
      <c r="T99" s="29"/>
      <c r="U99" s="29"/>
      <c r="V99" s="29"/>
      <c r="W99" s="30"/>
      <c r="X99" s="30"/>
      <c r="Y99" s="32" t="str">
        <f aca="false">IF($A99="","",IF(COUNT(F99,I99,L99,N99,Q99)=0,"",MIN(F99,I99,L99,N99,Q99)))</f>
        <v/>
      </c>
      <c r="Z99" s="33" t="str">
        <f aca="false">IF(OR($A99="",Y99=""),"",Y99-'Your Requirements'!$B$17)</f>
        <v/>
      </c>
      <c r="AA99" s="34" t="str">
        <f aca="false">IF($A99="","",IF(Y99="","No dates entered",IF(Z99&lt;0,IF(Y99=I99,"GL",IF(Y99=Q99,IF(P99="Exempt","Workers’ comp exemption","Workers’ comp"),IF(Y99=F99,"License",IF(Y99=L99,"Auto","Umbrella"))))&amp;" expired "&amp;-Z99&amp;" days ago",IF(Z99&lt;='Your Requirements'!$B$6,IF(Y99=I99,"GL",IF(Y99=Q99,IF(P99="Exempt","Workers’ comp exemption","Workers’ comp"),IF(Y99=F99,"License",IF(Y99=L99,"Auto","Umbrella"))))&amp;" expires in "&amp;Z99&amp;" days","OK"))))</f>
        <v/>
      </c>
      <c r="AB99" s="34" t="str">
        <f aca="false">IF($A99="","",IF(IF(AND('Your Requirements'!$B$7&gt;0,N(J99)&lt;'Your Requirements'!$B$7),"GL occurrence, ","")&amp;IF(AND('Your Requirements'!$B$8&gt;0,N(K99)&lt;'Your Requirements'!$B$8),"GL aggregate, ","")&amp;IF(AND('Your Requirements'!$B$9&gt;0,N(M99)&lt;'Your Requirements'!$B$9),"Auto, ","")&amp;IF(AND('Your Requirements'!$B$10&gt;0,N(O99)&lt;'Your Requirements'!$B$10),"Umbrella, ","")&amp;IF(AND('Your Requirements'!$B$11&gt;0,P99="Policy",N(R99)&lt;'Your Requirements'!$B$11),"Employer’s liability, ","")="","OK","Below your minimum: "&amp;LEFT(IF(AND('Your Requirements'!$B$7&gt;0,N(J99)&lt;'Your Requirements'!$B$7),"GL occurrence, ","")&amp;IF(AND('Your Requirements'!$B$8&gt;0,N(K99)&lt;'Your Requirements'!$B$8),"GL aggregate, ","")&amp;IF(AND('Your Requirements'!$B$9&gt;0,N(M99)&lt;'Your Requirements'!$B$9),"Auto, ","")&amp;IF(AND('Your Requirements'!$B$10&gt;0,N(O99)&lt;'Your Requirements'!$B$10),"Umbrella, ","")&amp;IF(AND('Your Requirements'!$B$11&gt;0,P99="Policy",N(R99)&lt;'Your Requirements'!$B$11),"Employer’s liability, ",""),LEN(IF(AND('Your Requirements'!$B$7&gt;0,N(J99)&lt;'Your Requirements'!$B$7),"GL occurrence, ","")&amp;IF(AND('Your Requirements'!$B$8&gt;0,N(K99)&lt;'Your Requirements'!$B$8),"GL aggregate, ","")&amp;IF(AND('Your Requirements'!$B$9&gt;0,N(M99)&lt;'Your Requirements'!$B$9),"Auto, ","")&amp;IF(AND('Your Requirements'!$B$10&gt;0,N(O99)&lt;'Your Requirements'!$B$10),"Umbrella, ","")&amp;IF(AND('Your Requirements'!$B$11&gt;0,P99="Policy",N(R99)&lt;'Your Requirements'!$B$11),"Employer’s liability, ",""))-2)))</f>
        <v/>
      </c>
      <c r="AC99" s="34" t="str">
        <f aca="false">IF($A99="","",IF(IF(I99="","GL dates, ","")&amp;IF(P99="","Workers’ comp status, ","")&amp;IF(AND(P99&lt;&gt;"None",P99&lt;&gt;"",Q99=""),"Workers’ comp dates, ","")&amp;IF(AND('Your Requirements'!$B$12="Yes",S99&lt;&gt;"Yes"),"AI ongoing, ","")&amp;IF(AND('Your Requirements'!$B$13="Yes",T99&lt;&gt;"Yes"),"AI completed work, ","")&amp;IF(AND('Your Requirements'!$B$14="Yes",U99&lt;&gt;"Yes"),"Waiver of subrogation, ","")&amp;IF(AND('Your Requirements'!$B$15="Yes",V99&lt;&gt;"Yes"),"Primary and non-contributory, ","")&amp;IF(AND('Your Requirements'!$B$16="Yes",D99&lt;&gt;"Yes"),"W-9, ","")="","OK","Missing: "&amp;LEFT(IF(I99="","GL dates, ","")&amp;IF(P99="","Workers’ comp status, ","")&amp;IF(AND(P99&lt;&gt;"None",P99&lt;&gt;"",Q99=""),"Workers’ comp dates, ","")&amp;IF(AND('Your Requirements'!$B$12="Yes",S99&lt;&gt;"Yes"),"AI ongoing, ","")&amp;IF(AND('Your Requirements'!$B$13="Yes",T99&lt;&gt;"Yes"),"AI completed work, ","")&amp;IF(AND('Your Requirements'!$B$14="Yes",U99&lt;&gt;"Yes"),"Waiver of subrogation, ","")&amp;IF(AND('Your Requirements'!$B$15="Yes",V99&lt;&gt;"Yes"),"Primary and non-contributory, ","")&amp;IF(AND('Your Requirements'!$B$16="Yes",D99&lt;&gt;"Yes"),"W-9, ",""),LEN(IF(I99="","GL dates, ","")&amp;IF(P99="","Workers’ comp status, ","")&amp;IF(AND(P99&lt;&gt;"None",P99&lt;&gt;"",Q99=""),"Workers’ comp dates, ","")&amp;IF(AND('Your Requirements'!$B$12="Yes",S99&lt;&gt;"Yes"),"AI ongoing, ","")&amp;IF(AND('Your Requirements'!$B$13="Yes",T99&lt;&gt;"Yes"),"AI completed work, ","")&amp;IF(AND('Your Requirements'!$B$14="Yes",U99&lt;&gt;"Yes"),"Waiver of subrogation, ","")&amp;IF(AND('Your Requirements'!$B$15="Yes",V99&lt;&gt;"Yes"),"Primary and non-contributory, ","")&amp;IF(AND('Your Requirements'!$B$16="Yes",D99&lt;&gt;"Yes"),"W-9, ",""))-2)))</f>
        <v/>
      </c>
      <c r="AD99" s="35" t="str">
        <f aca="false">IF($A99="","",IF(OR(P99="None",AND(ISNUMBER(Z99),Z99&lt;0)),"Hold",IF(AB99&lt;&gt;"OK","Fix limits",IF(AC99&lt;&gt;"OK","Chase paperwork",IF(AND(ISNUMBER(Z99),Z99&lt;='Your Requirements'!$B$6),"Renew soon","Clear")))))</f>
        <v/>
      </c>
      <c r="AE99" s="36"/>
    </row>
    <row r="100" customFormat="false" ht="15" hidden="false" customHeight="false" outlineLevel="0" collapsed="false">
      <c r="A100" s="29"/>
      <c r="B100" s="29"/>
      <c r="C100" s="29"/>
      <c r="D100" s="29"/>
      <c r="E100" s="29"/>
      <c r="F100" s="30"/>
      <c r="G100" s="29"/>
      <c r="H100" s="29"/>
      <c r="I100" s="30"/>
      <c r="J100" s="31"/>
      <c r="K100" s="31"/>
      <c r="L100" s="30"/>
      <c r="M100" s="31"/>
      <c r="N100" s="30"/>
      <c r="O100" s="31"/>
      <c r="P100" s="29"/>
      <c r="Q100" s="30"/>
      <c r="R100" s="31"/>
      <c r="S100" s="29"/>
      <c r="T100" s="29"/>
      <c r="U100" s="29"/>
      <c r="V100" s="29"/>
      <c r="W100" s="30"/>
      <c r="X100" s="30"/>
      <c r="Y100" s="32" t="str">
        <f aca="false">IF($A100="","",IF(COUNT(F100,I100,L100,N100,Q100)=0,"",MIN(F100,I100,L100,N100,Q100)))</f>
        <v/>
      </c>
      <c r="Z100" s="33" t="str">
        <f aca="false">IF(OR($A100="",Y100=""),"",Y100-'Your Requirements'!$B$17)</f>
        <v/>
      </c>
      <c r="AA100" s="34" t="str">
        <f aca="false">IF($A100="","",IF(Y100="","No dates entered",IF(Z100&lt;0,IF(Y100=I100,"GL",IF(Y100=Q100,IF(P100="Exempt","Workers’ comp exemption","Workers’ comp"),IF(Y100=F100,"License",IF(Y100=L100,"Auto","Umbrella"))))&amp;" expired "&amp;-Z100&amp;" days ago",IF(Z100&lt;='Your Requirements'!$B$6,IF(Y100=I100,"GL",IF(Y100=Q100,IF(P100="Exempt","Workers’ comp exemption","Workers’ comp"),IF(Y100=F100,"License",IF(Y100=L100,"Auto","Umbrella"))))&amp;" expires in "&amp;Z100&amp;" days","OK"))))</f>
        <v/>
      </c>
      <c r="AB100" s="34" t="str">
        <f aca="false">IF($A100="","",IF(IF(AND('Your Requirements'!$B$7&gt;0,N(J100)&lt;'Your Requirements'!$B$7),"GL occurrence, ","")&amp;IF(AND('Your Requirements'!$B$8&gt;0,N(K100)&lt;'Your Requirements'!$B$8),"GL aggregate, ","")&amp;IF(AND('Your Requirements'!$B$9&gt;0,N(M100)&lt;'Your Requirements'!$B$9),"Auto, ","")&amp;IF(AND('Your Requirements'!$B$10&gt;0,N(O100)&lt;'Your Requirements'!$B$10),"Umbrella, ","")&amp;IF(AND('Your Requirements'!$B$11&gt;0,P100="Policy",N(R100)&lt;'Your Requirements'!$B$11),"Employer’s liability, ","")="","OK","Below your minimum: "&amp;LEFT(IF(AND('Your Requirements'!$B$7&gt;0,N(J100)&lt;'Your Requirements'!$B$7),"GL occurrence, ","")&amp;IF(AND('Your Requirements'!$B$8&gt;0,N(K100)&lt;'Your Requirements'!$B$8),"GL aggregate, ","")&amp;IF(AND('Your Requirements'!$B$9&gt;0,N(M100)&lt;'Your Requirements'!$B$9),"Auto, ","")&amp;IF(AND('Your Requirements'!$B$10&gt;0,N(O100)&lt;'Your Requirements'!$B$10),"Umbrella, ","")&amp;IF(AND('Your Requirements'!$B$11&gt;0,P100="Policy",N(R100)&lt;'Your Requirements'!$B$11),"Employer’s liability, ",""),LEN(IF(AND('Your Requirements'!$B$7&gt;0,N(J100)&lt;'Your Requirements'!$B$7),"GL occurrence, ","")&amp;IF(AND('Your Requirements'!$B$8&gt;0,N(K100)&lt;'Your Requirements'!$B$8),"GL aggregate, ","")&amp;IF(AND('Your Requirements'!$B$9&gt;0,N(M100)&lt;'Your Requirements'!$B$9),"Auto, ","")&amp;IF(AND('Your Requirements'!$B$10&gt;0,N(O100)&lt;'Your Requirements'!$B$10),"Umbrella, ","")&amp;IF(AND('Your Requirements'!$B$11&gt;0,P100="Policy",N(R100)&lt;'Your Requirements'!$B$11),"Employer’s liability, ",""))-2)))</f>
        <v/>
      </c>
      <c r="AC100" s="34" t="str">
        <f aca="false">IF($A100="","",IF(IF(I100="","GL dates, ","")&amp;IF(P100="","Workers’ comp status, ","")&amp;IF(AND(P100&lt;&gt;"None",P100&lt;&gt;"",Q100=""),"Workers’ comp dates, ","")&amp;IF(AND('Your Requirements'!$B$12="Yes",S100&lt;&gt;"Yes"),"AI ongoing, ","")&amp;IF(AND('Your Requirements'!$B$13="Yes",T100&lt;&gt;"Yes"),"AI completed work, ","")&amp;IF(AND('Your Requirements'!$B$14="Yes",U100&lt;&gt;"Yes"),"Waiver of subrogation, ","")&amp;IF(AND('Your Requirements'!$B$15="Yes",V100&lt;&gt;"Yes"),"Primary and non-contributory, ","")&amp;IF(AND('Your Requirements'!$B$16="Yes",D100&lt;&gt;"Yes"),"W-9, ","")="","OK","Missing: "&amp;LEFT(IF(I100="","GL dates, ","")&amp;IF(P100="","Workers’ comp status, ","")&amp;IF(AND(P100&lt;&gt;"None",P100&lt;&gt;"",Q100=""),"Workers’ comp dates, ","")&amp;IF(AND('Your Requirements'!$B$12="Yes",S100&lt;&gt;"Yes"),"AI ongoing, ","")&amp;IF(AND('Your Requirements'!$B$13="Yes",T100&lt;&gt;"Yes"),"AI completed work, ","")&amp;IF(AND('Your Requirements'!$B$14="Yes",U100&lt;&gt;"Yes"),"Waiver of subrogation, ","")&amp;IF(AND('Your Requirements'!$B$15="Yes",V100&lt;&gt;"Yes"),"Primary and non-contributory, ","")&amp;IF(AND('Your Requirements'!$B$16="Yes",D100&lt;&gt;"Yes"),"W-9, ",""),LEN(IF(I100="","GL dates, ","")&amp;IF(P100="","Workers’ comp status, ","")&amp;IF(AND(P100&lt;&gt;"None",P100&lt;&gt;"",Q100=""),"Workers’ comp dates, ","")&amp;IF(AND('Your Requirements'!$B$12="Yes",S100&lt;&gt;"Yes"),"AI ongoing, ","")&amp;IF(AND('Your Requirements'!$B$13="Yes",T100&lt;&gt;"Yes"),"AI completed work, ","")&amp;IF(AND('Your Requirements'!$B$14="Yes",U100&lt;&gt;"Yes"),"Waiver of subrogation, ","")&amp;IF(AND('Your Requirements'!$B$15="Yes",V100&lt;&gt;"Yes"),"Primary and non-contributory, ","")&amp;IF(AND('Your Requirements'!$B$16="Yes",D100&lt;&gt;"Yes"),"W-9, ",""))-2)))</f>
        <v/>
      </c>
      <c r="AD100" s="35" t="str">
        <f aca="false">IF($A100="","",IF(OR(P100="None",AND(ISNUMBER(Z100),Z100&lt;0)),"Hold",IF(AB100&lt;&gt;"OK","Fix limits",IF(AC100&lt;&gt;"OK","Chase paperwork",IF(AND(ISNUMBER(Z100),Z100&lt;='Your Requirements'!$B$6),"Renew soon","Clear")))))</f>
        <v/>
      </c>
      <c r="AE100" s="36"/>
    </row>
    <row r="101" customFormat="false" ht="15" hidden="false" customHeight="false" outlineLevel="0" collapsed="false">
      <c r="A101" s="29"/>
      <c r="B101" s="29"/>
      <c r="C101" s="29"/>
      <c r="D101" s="29"/>
      <c r="E101" s="29"/>
      <c r="F101" s="30"/>
      <c r="G101" s="29"/>
      <c r="H101" s="29"/>
      <c r="I101" s="30"/>
      <c r="J101" s="31"/>
      <c r="K101" s="31"/>
      <c r="L101" s="30"/>
      <c r="M101" s="31"/>
      <c r="N101" s="30"/>
      <c r="O101" s="31"/>
      <c r="P101" s="29"/>
      <c r="Q101" s="30"/>
      <c r="R101" s="31"/>
      <c r="S101" s="29"/>
      <c r="T101" s="29"/>
      <c r="U101" s="29"/>
      <c r="V101" s="29"/>
      <c r="W101" s="30"/>
      <c r="X101" s="30"/>
      <c r="Y101" s="32" t="str">
        <f aca="false">IF($A101="","",IF(COUNT(F101,I101,L101,N101,Q101)=0,"",MIN(F101,I101,L101,N101,Q101)))</f>
        <v/>
      </c>
      <c r="Z101" s="33" t="str">
        <f aca="false">IF(OR($A101="",Y101=""),"",Y101-'Your Requirements'!$B$17)</f>
        <v/>
      </c>
      <c r="AA101" s="34" t="str">
        <f aca="false">IF($A101="","",IF(Y101="","No dates entered",IF(Z101&lt;0,IF(Y101=I101,"GL",IF(Y101=Q101,IF(P101="Exempt","Workers’ comp exemption","Workers’ comp"),IF(Y101=F101,"License",IF(Y101=L101,"Auto","Umbrella"))))&amp;" expired "&amp;-Z101&amp;" days ago",IF(Z101&lt;='Your Requirements'!$B$6,IF(Y101=I101,"GL",IF(Y101=Q101,IF(P101="Exempt","Workers’ comp exemption","Workers’ comp"),IF(Y101=F101,"License",IF(Y101=L101,"Auto","Umbrella"))))&amp;" expires in "&amp;Z101&amp;" days","OK"))))</f>
        <v/>
      </c>
      <c r="AB101" s="34" t="str">
        <f aca="false">IF($A101="","",IF(IF(AND('Your Requirements'!$B$7&gt;0,N(J101)&lt;'Your Requirements'!$B$7),"GL occurrence, ","")&amp;IF(AND('Your Requirements'!$B$8&gt;0,N(K101)&lt;'Your Requirements'!$B$8),"GL aggregate, ","")&amp;IF(AND('Your Requirements'!$B$9&gt;0,N(M101)&lt;'Your Requirements'!$B$9),"Auto, ","")&amp;IF(AND('Your Requirements'!$B$10&gt;0,N(O101)&lt;'Your Requirements'!$B$10),"Umbrella, ","")&amp;IF(AND('Your Requirements'!$B$11&gt;0,P101="Policy",N(R101)&lt;'Your Requirements'!$B$11),"Employer’s liability, ","")="","OK","Below your minimum: "&amp;LEFT(IF(AND('Your Requirements'!$B$7&gt;0,N(J101)&lt;'Your Requirements'!$B$7),"GL occurrence, ","")&amp;IF(AND('Your Requirements'!$B$8&gt;0,N(K101)&lt;'Your Requirements'!$B$8),"GL aggregate, ","")&amp;IF(AND('Your Requirements'!$B$9&gt;0,N(M101)&lt;'Your Requirements'!$B$9),"Auto, ","")&amp;IF(AND('Your Requirements'!$B$10&gt;0,N(O101)&lt;'Your Requirements'!$B$10),"Umbrella, ","")&amp;IF(AND('Your Requirements'!$B$11&gt;0,P101="Policy",N(R101)&lt;'Your Requirements'!$B$11),"Employer’s liability, ",""),LEN(IF(AND('Your Requirements'!$B$7&gt;0,N(J101)&lt;'Your Requirements'!$B$7),"GL occurrence, ","")&amp;IF(AND('Your Requirements'!$B$8&gt;0,N(K101)&lt;'Your Requirements'!$B$8),"GL aggregate, ","")&amp;IF(AND('Your Requirements'!$B$9&gt;0,N(M101)&lt;'Your Requirements'!$B$9),"Auto, ","")&amp;IF(AND('Your Requirements'!$B$10&gt;0,N(O101)&lt;'Your Requirements'!$B$10),"Umbrella, ","")&amp;IF(AND('Your Requirements'!$B$11&gt;0,P101="Policy",N(R101)&lt;'Your Requirements'!$B$11),"Employer’s liability, ",""))-2)))</f>
        <v/>
      </c>
      <c r="AC101" s="34" t="str">
        <f aca="false">IF($A101="","",IF(IF(I101="","GL dates, ","")&amp;IF(P101="","Workers’ comp status, ","")&amp;IF(AND(P101&lt;&gt;"None",P101&lt;&gt;"",Q101=""),"Workers’ comp dates, ","")&amp;IF(AND('Your Requirements'!$B$12="Yes",S101&lt;&gt;"Yes"),"AI ongoing, ","")&amp;IF(AND('Your Requirements'!$B$13="Yes",T101&lt;&gt;"Yes"),"AI completed work, ","")&amp;IF(AND('Your Requirements'!$B$14="Yes",U101&lt;&gt;"Yes"),"Waiver of subrogation, ","")&amp;IF(AND('Your Requirements'!$B$15="Yes",V101&lt;&gt;"Yes"),"Primary and non-contributory, ","")&amp;IF(AND('Your Requirements'!$B$16="Yes",D101&lt;&gt;"Yes"),"W-9, ","")="","OK","Missing: "&amp;LEFT(IF(I101="","GL dates, ","")&amp;IF(P101="","Workers’ comp status, ","")&amp;IF(AND(P101&lt;&gt;"None",P101&lt;&gt;"",Q101=""),"Workers’ comp dates, ","")&amp;IF(AND('Your Requirements'!$B$12="Yes",S101&lt;&gt;"Yes"),"AI ongoing, ","")&amp;IF(AND('Your Requirements'!$B$13="Yes",T101&lt;&gt;"Yes"),"AI completed work, ","")&amp;IF(AND('Your Requirements'!$B$14="Yes",U101&lt;&gt;"Yes"),"Waiver of subrogation, ","")&amp;IF(AND('Your Requirements'!$B$15="Yes",V101&lt;&gt;"Yes"),"Primary and non-contributory, ","")&amp;IF(AND('Your Requirements'!$B$16="Yes",D101&lt;&gt;"Yes"),"W-9, ",""),LEN(IF(I101="","GL dates, ","")&amp;IF(P101="","Workers’ comp status, ","")&amp;IF(AND(P101&lt;&gt;"None",P101&lt;&gt;"",Q101=""),"Workers’ comp dates, ","")&amp;IF(AND('Your Requirements'!$B$12="Yes",S101&lt;&gt;"Yes"),"AI ongoing, ","")&amp;IF(AND('Your Requirements'!$B$13="Yes",T101&lt;&gt;"Yes"),"AI completed work, ","")&amp;IF(AND('Your Requirements'!$B$14="Yes",U101&lt;&gt;"Yes"),"Waiver of subrogation, ","")&amp;IF(AND('Your Requirements'!$B$15="Yes",V101&lt;&gt;"Yes"),"Primary and non-contributory, ","")&amp;IF(AND('Your Requirements'!$B$16="Yes",D101&lt;&gt;"Yes"),"W-9, ",""))-2)))</f>
        <v/>
      </c>
      <c r="AD101" s="35" t="str">
        <f aca="false">IF($A101="","",IF(OR(P101="None",AND(ISNUMBER(Z101),Z101&lt;0)),"Hold",IF(AB101&lt;&gt;"OK","Fix limits",IF(AC101&lt;&gt;"OK","Chase paperwork",IF(AND(ISNUMBER(Z101),Z101&lt;='Your Requirements'!$B$6),"Renew soon","Clear")))))</f>
        <v/>
      </c>
      <c r="AE101" s="36"/>
    </row>
    <row r="102" customFormat="false" ht="15" hidden="false" customHeight="false" outlineLevel="0" collapsed="false">
      <c r="A102" s="29"/>
      <c r="B102" s="29"/>
      <c r="C102" s="29"/>
      <c r="D102" s="29"/>
      <c r="E102" s="29"/>
      <c r="F102" s="30"/>
      <c r="G102" s="29"/>
      <c r="H102" s="29"/>
      <c r="I102" s="30"/>
      <c r="J102" s="31"/>
      <c r="K102" s="31"/>
      <c r="L102" s="30"/>
      <c r="M102" s="31"/>
      <c r="N102" s="30"/>
      <c r="O102" s="31"/>
      <c r="P102" s="29"/>
      <c r="Q102" s="30"/>
      <c r="R102" s="31"/>
      <c r="S102" s="29"/>
      <c r="T102" s="29"/>
      <c r="U102" s="29"/>
      <c r="V102" s="29"/>
      <c r="W102" s="30"/>
      <c r="X102" s="30"/>
      <c r="Y102" s="32" t="str">
        <f aca="false">IF($A102="","",IF(COUNT(F102,I102,L102,N102,Q102)=0,"",MIN(F102,I102,L102,N102,Q102)))</f>
        <v/>
      </c>
      <c r="Z102" s="33" t="str">
        <f aca="false">IF(OR($A102="",Y102=""),"",Y102-'Your Requirements'!$B$17)</f>
        <v/>
      </c>
      <c r="AA102" s="34" t="str">
        <f aca="false">IF($A102="","",IF(Y102="","No dates entered",IF(Z102&lt;0,IF(Y102=I102,"GL",IF(Y102=Q102,IF(P102="Exempt","Workers’ comp exemption","Workers’ comp"),IF(Y102=F102,"License",IF(Y102=L102,"Auto","Umbrella"))))&amp;" expired "&amp;-Z102&amp;" days ago",IF(Z102&lt;='Your Requirements'!$B$6,IF(Y102=I102,"GL",IF(Y102=Q102,IF(P102="Exempt","Workers’ comp exemption","Workers’ comp"),IF(Y102=F102,"License",IF(Y102=L102,"Auto","Umbrella"))))&amp;" expires in "&amp;Z102&amp;" days","OK"))))</f>
        <v/>
      </c>
      <c r="AB102" s="34" t="str">
        <f aca="false">IF($A102="","",IF(IF(AND('Your Requirements'!$B$7&gt;0,N(J102)&lt;'Your Requirements'!$B$7),"GL occurrence, ","")&amp;IF(AND('Your Requirements'!$B$8&gt;0,N(K102)&lt;'Your Requirements'!$B$8),"GL aggregate, ","")&amp;IF(AND('Your Requirements'!$B$9&gt;0,N(M102)&lt;'Your Requirements'!$B$9),"Auto, ","")&amp;IF(AND('Your Requirements'!$B$10&gt;0,N(O102)&lt;'Your Requirements'!$B$10),"Umbrella, ","")&amp;IF(AND('Your Requirements'!$B$11&gt;0,P102="Policy",N(R102)&lt;'Your Requirements'!$B$11),"Employer’s liability, ","")="","OK","Below your minimum: "&amp;LEFT(IF(AND('Your Requirements'!$B$7&gt;0,N(J102)&lt;'Your Requirements'!$B$7),"GL occurrence, ","")&amp;IF(AND('Your Requirements'!$B$8&gt;0,N(K102)&lt;'Your Requirements'!$B$8),"GL aggregate, ","")&amp;IF(AND('Your Requirements'!$B$9&gt;0,N(M102)&lt;'Your Requirements'!$B$9),"Auto, ","")&amp;IF(AND('Your Requirements'!$B$10&gt;0,N(O102)&lt;'Your Requirements'!$B$10),"Umbrella, ","")&amp;IF(AND('Your Requirements'!$B$11&gt;0,P102="Policy",N(R102)&lt;'Your Requirements'!$B$11),"Employer’s liability, ",""),LEN(IF(AND('Your Requirements'!$B$7&gt;0,N(J102)&lt;'Your Requirements'!$B$7),"GL occurrence, ","")&amp;IF(AND('Your Requirements'!$B$8&gt;0,N(K102)&lt;'Your Requirements'!$B$8),"GL aggregate, ","")&amp;IF(AND('Your Requirements'!$B$9&gt;0,N(M102)&lt;'Your Requirements'!$B$9),"Auto, ","")&amp;IF(AND('Your Requirements'!$B$10&gt;0,N(O102)&lt;'Your Requirements'!$B$10),"Umbrella, ","")&amp;IF(AND('Your Requirements'!$B$11&gt;0,P102="Policy",N(R102)&lt;'Your Requirements'!$B$11),"Employer’s liability, ",""))-2)))</f>
        <v/>
      </c>
      <c r="AC102" s="34" t="str">
        <f aca="false">IF($A102="","",IF(IF(I102="","GL dates, ","")&amp;IF(P102="","Workers’ comp status, ","")&amp;IF(AND(P102&lt;&gt;"None",P102&lt;&gt;"",Q102=""),"Workers’ comp dates, ","")&amp;IF(AND('Your Requirements'!$B$12="Yes",S102&lt;&gt;"Yes"),"AI ongoing, ","")&amp;IF(AND('Your Requirements'!$B$13="Yes",T102&lt;&gt;"Yes"),"AI completed work, ","")&amp;IF(AND('Your Requirements'!$B$14="Yes",U102&lt;&gt;"Yes"),"Waiver of subrogation, ","")&amp;IF(AND('Your Requirements'!$B$15="Yes",V102&lt;&gt;"Yes"),"Primary and non-contributory, ","")&amp;IF(AND('Your Requirements'!$B$16="Yes",D102&lt;&gt;"Yes"),"W-9, ","")="","OK","Missing: "&amp;LEFT(IF(I102="","GL dates, ","")&amp;IF(P102="","Workers’ comp status, ","")&amp;IF(AND(P102&lt;&gt;"None",P102&lt;&gt;"",Q102=""),"Workers’ comp dates, ","")&amp;IF(AND('Your Requirements'!$B$12="Yes",S102&lt;&gt;"Yes"),"AI ongoing, ","")&amp;IF(AND('Your Requirements'!$B$13="Yes",T102&lt;&gt;"Yes"),"AI completed work, ","")&amp;IF(AND('Your Requirements'!$B$14="Yes",U102&lt;&gt;"Yes"),"Waiver of subrogation, ","")&amp;IF(AND('Your Requirements'!$B$15="Yes",V102&lt;&gt;"Yes"),"Primary and non-contributory, ","")&amp;IF(AND('Your Requirements'!$B$16="Yes",D102&lt;&gt;"Yes"),"W-9, ",""),LEN(IF(I102="","GL dates, ","")&amp;IF(P102="","Workers’ comp status, ","")&amp;IF(AND(P102&lt;&gt;"None",P102&lt;&gt;"",Q102=""),"Workers’ comp dates, ","")&amp;IF(AND('Your Requirements'!$B$12="Yes",S102&lt;&gt;"Yes"),"AI ongoing, ","")&amp;IF(AND('Your Requirements'!$B$13="Yes",T102&lt;&gt;"Yes"),"AI completed work, ","")&amp;IF(AND('Your Requirements'!$B$14="Yes",U102&lt;&gt;"Yes"),"Waiver of subrogation, ","")&amp;IF(AND('Your Requirements'!$B$15="Yes",V102&lt;&gt;"Yes"),"Primary and non-contributory, ","")&amp;IF(AND('Your Requirements'!$B$16="Yes",D102&lt;&gt;"Yes"),"W-9, ",""))-2)))</f>
        <v/>
      </c>
      <c r="AD102" s="35" t="str">
        <f aca="false">IF($A102="","",IF(OR(P102="None",AND(ISNUMBER(Z102),Z102&lt;0)),"Hold",IF(AB102&lt;&gt;"OK","Fix limits",IF(AC102&lt;&gt;"OK","Chase paperwork",IF(AND(ISNUMBER(Z102),Z102&lt;='Your Requirements'!$B$6),"Renew soon","Clear")))))</f>
        <v/>
      </c>
      <c r="AE102" s="36"/>
    </row>
    <row r="103" customFormat="false" ht="15" hidden="false" customHeight="false" outlineLevel="0" collapsed="false">
      <c r="A103" s="29"/>
      <c r="B103" s="29"/>
      <c r="C103" s="29"/>
      <c r="D103" s="29"/>
      <c r="E103" s="29"/>
      <c r="F103" s="30"/>
      <c r="G103" s="29"/>
      <c r="H103" s="29"/>
      <c r="I103" s="30"/>
      <c r="J103" s="31"/>
      <c r="K103" s="31"/>
      <c r="L103" s="30"/>
      <c r="M103" s="31"/>
      <c r="N103" s="30"/>
      <c r="O103" s="31"/>
      <c r="P103" s="29"/>
      <c r="Q103" s="30"/>
      <c r="R103" s="31"/>
      <c r="S103" s="29"/>
      <c r="T103" s="29"/>
      <c r="U103" s="29"/>
      <c r="V103" s="29"/>
      <c r="W103" s="30"/>
      <c r="X103" s="30"/>
      <c r="Y103" s="32" t="str">
        <f aca="false">IF($A103="","",IF(COUNT(F103,I103,L103,N103,Q103)=0,"",MIN(F103,I103,L103,N103,Q103)))</f>
        <v/>
      </c>
      <c r="Z103" s="33" t="str">
        <f aca="false">IF(OR($A103="",Y103=""),"",Y103-'Your Requirements'!$B$17)</f>
        <v/>
      </c>
      <c r="AA103" s="34" t="str">
        <f aca="false">IF($A103="","",IF(Y103="","No dates entered",IF(Z103&lt;0,IF(Y103=I103,"GL",IF(Y103=Q103,IF(P103="Exempt","Workers’ comp exemption","Workers’ comp"),IF(Y103=F103,"License",IF(Y103=L103,"Auto","Umbrella"))))&amp;" expired "&amp;-Z103&amp;" days ago",IF(Z103&lt;='Your Requirements'!$B$6,IF(Y103=I103,"GL",IF(Y103=Q103,IF(P103="Exempt","Workers’ comp exemption","Workers’ comp"),IF(Y103=F103,"License",IF(Y103=L103,"Auto","Umbrella"))))&amp;" expires in "&amp;Z103&amp;" days","OK"))))</f>
        <v/>
      </c>
      <c r="AB103" s="34" t="str">
        <f aca="false">IF($A103="","",IF(IF(AND('Your Requirements'!$B$7&gt;0,N(J103)&lt;'Your Requirements'!$B$7),"GL occurrence, ","")&amp;IF(AND('Your Requirements'!$B$8&gt;0,N(K103)&lt;'Your Requirements'!$B$8),"GL aggregate, ","")&amp;IF(AND('Your Requirements'!$B$9&gt;0,N(M103)&lt;'Your Requirements'!$B$9),"Auto, ","")&amp;IF(AND('Your Requirements'!$B$10&gt;0,N(O103)&lt;'Your Requirements'!$B$10),"Umbrella, ","")&amp;IF(AND('Your Requirements'!$B$11&gt;0,P103="Policy",N(R103)&lt;'Your Requirements'!$B$11),"Employer’s liability, ","")="","OK","Below your minimum: "&amp;LEFT(IF(AND('Your Requirements'!$B$7&gt;0,N(J103)&lt;'Your Requirements'!$B$7),"GL occurrence, ","")&amp;IF(AND('Your Requirements'!$B$8&gt;0,N(K103)&lt;'Your Requirements'!$B$8),"GL aggregate, ","")&amp;IF(AND('Your Requirements'!$B$9&gt;0,N(M103)&lt;'Your Requirements'!$B$9),"Auto, ","")&amp;IF(AND('Your Requirements'!$B$10&gt;0,N(O103)&lt;'Your Requirements'!$B$10),"Umbrella, ","")&amp;IF(AND('Your Requirements'!$B$11&gt;0,P103="Policy",N(R103)&lt;'Your Requirements'!$B$11),"Employer’s liability, ",""),LEN(IF(AND('Your Requirements'!$B$7&gt;0,N(J103)&lt;'Your Requirements'!$B$7),"GL occurrence, ","")&amp;IF(AND('Your Requirements'!$B$8&gt;0,N(K103)&lt;'Your Requirements'!$B$8),"GL aggregate, ","")&amp;IF(AND('Your Requirements'!$B$9&gt;0,N(M103)&lt;'Your Requirements'!$B$9),"Auto, ","")&amp;IF(AND('Your Requirements'!$B$10&gt;0,N(O103)&lt;'Your Requirements'!$B$10),"Umbrella, ","")&amp;IF(AND('Your Requirements'!$B$11&gt;0,P103="Policy",N(R103)&lt;'Your Requirements'!$B$11),"Employer’s liability, ",""))-2)))</f>
        <v/>
      </c>
      <c r="AC103" s="34" t="str">
        <f aca="false">IF($A103="","",IF(IF(I103="","GL dates, ","")&amp;IF(P103="","Workers’ comp status, ","")&amp;IF(AND(P103&lt;&gt;"None",P103&lt;&gt;"",Q103=""),"Workers’ comp dates, ","")&amp;IF(AND('Your Requirements'!$B$12="Yes",S103&lt;&gt;"Yes"),"AI ongoing, ","")&amp;IF(AND('Your Requirements'!$B$13="Yes",T103&lt;&gt;"Yes"),"AI completed work, ","")&amp;IF(AND('Your Requirements'!$B$14="Yes",U103&lt;&gt;"Yes"),"Waiver of subrogation, ","")&amp;IF(AND('Your Requirements'!$B$15="Yes",V103&lt;&gt;"Yes"),"Primary and non-contributory, ","")&amp;IF(AND('Your Requirements'!$B$16="Yes",D103&lt;&gt;"Yes"),"W-9, ","")="","OK","Missing: "&amp;LEFT(IF(I103="","GL dates, ","")&amp;IF(P103="","Workers’ comp status, ","")&amp;IF(AND(P103&lt;&gt;"None",P103&lt;&gt;"",Q103=""),"Workers’ comp dates, ","")&amp;IF(AND('Your Requirements'!$B$12="Yes",S103&lt;&gt;"Yes"),"AI ongoing, ","")&amp;IF(AND('Your Requirements'!$B$13="Yes",T103&lt;&gt;"Yes"),"AI completed work, ","")&amp;IF(AND('Your Requirements'!$B$14="Yes",U103&lt;&gt;"Yes"),"Waiver of subrogation, ","")&amp;IF(AND('Your Requirements'!$B$15="Yes",V103&lt;&gt;"Yes"),"Primary and non-contributory, ","")&amp;IF(AND('Your Requirements'!$B$16="Yes",D103&lt;&gt;"Yes"),"W-9, ",""),LEN(IF(I103="","GL dates, ","")&amp;IF(P103="","Workers’ comp status, ","")&amp;IF(AND(P103&lt;&gt;"None",P103&lt;&gt;"",Q103=""),"Workers’ comp dates, ","")&amp;IF(AND('Your Requirements'!$B$12="Yes",S103&lt;&gt;"Yes"),"AI ongoing, ","")&amp;IF(AND('Your Requirements'!$B$13="Yes",T103&lt;&gt;"Yes"),"AI completed work, ","")&amp;IF(AND('Your Requirements'!$B$14="Yes",U103&lt;&gt;"Yes"),"Waiver of subrogation, ","")&amp;IF(AND('Your Requirements'!$B$15="Yes",V103&lt;&gt;"Yes"),"Primary and non-contributory, ","")&amp;IF(AND('Your Requirements'!$B$16="Yes",D103&lt;&gt;"Yes"),"W-9, ",""))-2)))</f>
        <v/>
      </c>
      <c r="AD103" s="35" t="str">
        <f aca="false">IF($A103="","",IF(OR(P103="None",AND(ISNUMBER(Z103),Z103&lt;0)),"Hold",IF(AB103&lt;&gt;"OK","Fix limits",IF(AC103&lt;&gt;"OK","Chase paperwork",IF(AND(ISNUMBER(Z103),Z103&lt;='Your Requirements'!$B$6),"Renew soon","Clear")))))</f>
        <v/>
      </c>
      <c r="AE103" s="36"/>
    </row>
    <row r="104" customFormat="false" ht="15" hidden="false" customHeight="false" outlineLevel="0" collapsed="false">
      <c r="A104" s="29"/>
      <c r="B104" s="29"/>
      <c r="C104" s="29"/>
      <c r="D104" s="29"/>
      <c r="E104" s="29"/>
      <c r="F104" s="30"/>
      <c r="G104" s="29"/>
      <c r="H104" s="29"/>
      <c r="I104" s="30"/>
      <c r="J104" s="31"/>
      <c r="K104" s="31"/>
      <c r="L104" s="30"/>
      <c r="M104" s="31"/>
      <c r="N104" s="30"/>
      <c r="O104" s="31"/>
      <c r="P104" s="29"/>
      <c r="Q104" s="30"/>
      <c r="R104" s="31"/>
      <c r="S104" s="29"/>
      <c r="T104" s="29"/>
      <c r="U104" s="29"/>
      <c r="V104" s="29"/>
      <c r="W104" s="30"/>
      <c r="X104" s="30"/>
      <c r="Y104" s="32" t="str">
        <f aca="false">IF($A104="","",IF(COUNT(F104,I104,L104,N104,Q104)=0,"",MIN(F104,I104,L104,N104,Q104)))</f>
        <v/>
      </c>
      <c r="Z104" s="33" t="str">
        <f aca="false">IF(OR($A104="",Y104=""),"",Y104-'Your Requirements'!$B$17)</f>
        <v/>
      </c>
      <c r="AA104" s="34" t="str">
        <f aca="false">IF($A104="","",IF(Y104="","No dates entered",IF(Z104&lt;0,IF(Y104=I104,"GL",IF(Y104=Q104,IF(P104="Exempt","Workers’ comp exemption","Workers’ comp"),IF(Y104=F104,"License",IF(Y104=L104,"Auto","Umbrella"))))&amp;" expired "&amp;-Z104&amp;" days ago",IF(Z104&lt;='Your Requirements'!$B$6,IF(Y104=I104,"GL",IF(Y104=Q104,IF(P104="Exempt","Workers’ comp exemption","Workers’ comp"),IF(Y104=F104,"License",IF(Y104=L104,"Auto","Umbrella"))))&amp;" expires in "&amp;Z104&amp;" days","OK"))))</f>
        <v/>
      </c>
      <c r="AB104" s="34" t="str">
        <f aca="false">IF($A104="","",IF(IF(AND('Your Requirements'!$B$7&gt;0,N(J104)&lt;'Your Requirements'!$B$7),"GL occurrence, ","")&amp;IF(AND('Your Requirements'!$B$8&gt;0,N(K104)&lt;'Your Requirements'!$B$8),"GL aggregate, ","")&amp;IF(AND('Your Requirements'!$B$9&gt;0,N(M104)&lt;'Your Requirements'!$B$9),"Auto, ","")&amp;IF(AND('Your Requirements'!$B$10&gt;0,N(O104)&lt;'Your Requirements'!$B$10),"Umbrella, ","")&amp;IF(AND('Your Requirements'!$B$11&gt;0,P104="Policy",N(R104)&lt;'Your Requirements'!$B$11),"Employer’s liability, ","")="","OK","Below your minimum: "&amp;LEFT(IF(AND('Your Requirements'!$B$7&gt;0,N(J104)&lt;'Your Requirements'!$B$7),"GL occurrence, ","")&amp;IF(AND('Your Requirements'!$B$8&gt;0,N(K104)&lt;'Your Requirements'!$B$8),"GL aggregate, ","")&amp;IF(AND('Your Requirements'!$B$9&gt;0,N(M104)&lt;'Your Requirements'!$B$9),"Auto, ","")&amp;IF(AND('Your Requirements'!$B$10&gt;0,N(O104)&lt;'Your Requirements'!$B$10),"Umbrella, ","")&amp;IF(AND('Your Requirements'!$B$11&gt;0,P104="Policy",N(R104)&lt;'Your Requirements'!$B$11),"Employer’s liability, ",""),LEN(IF(AND('Your Requirements'!$B$7&gt;0,N(J104)&lt;'Your Requirements'!$B$7),"GL occurrence, ","")&amp;IF(AND('Your Requirements'!$B$8&gt;0,N(K104)&lt;'Your Requirements'!$B$8),"GL aggregate, ","")&amp;IF(AND('Your Requirements'!$B$9&gt;0,N(M104)&lt;'Your Requirements'!$B$9),"Auto, ","")&amp;IF(AND('Your Requirements'!$B$10&gt;0,N(O104)&lt;'Your Requirements'!$B$10),"Umbrella, ","")&amp;IF(AND('Your Requirements'!$B$11&gt;0,P104="Policy",N(R104)&lt;'Your Requirements'!$B$11),"Employer’s liability, ",""))-2)))</f>
        <v/>
      </c>
      <c r="AC104" s="34" t="str">
        <f aca="false">IF($A104="","",IF(IF(I104="","GL dates, ","")&amp;IF(P104="","Workers’ comp status, ","")&amp;IF(AND(P104&lt;&gt;"None",P104&lt;&gt;"",Q104=""),"Workers’ comp dates, ","")&amp;IF(AND('Your Requirements'!$B$12="Yes",S104&lt;&gt;"Yes"),"AI ongoing, ","")&amp;IF(AND('Your Requirements'!$B$13="Yes",T104&lt;&gt;"Yes"),"AI completed work, ","")&amp;IF(AND('Your Requirements'!$B$14="Yes",U104&lt;&gt;"Yes"),"Waiver of subrogation, ","")&amp;IF(AND('Your Requirements'!$B$15="Yes",V104&lt;&gt;"Yes"),"Primary and non-contributory, ","")&amp;IF(AND('Your Requirements'!$B$16="Yes",D104&lt;&gt;"Yes"),"W-9, ","")="","OK","Missing: "&amp;LEFT(IF(I104="","GL dates, ","")&amp;IF(P104="","Workers’ comp status, ","")&amp;IF(AND(P104&lt;&gt;"None",P104&lt;&gt;"",Q104=""),"Workers’ comp dates, ","")&amp;IF(AND('Your Requirements'!$B$12="Yes",S104&lt;&gt;"Yes"),"AI ongoing, ","")&amp;IF(AND('Your Requirements'!$B$13="Yes",T104&lt;&gt;"Yes"),"AI completed work, ","")&amp;IF(AND('Your Requirements'!$B$14="Yes",U104&lt;&gt;"Yes"),"Waiver of subrogation, ","")&amp;IF(AND('Your Requirements'!$B$15="Yes",V104&lt;&gt;"Yes"),"Primary and non-contributory, ","")&amp;IF(AND('Your Requirements'!$B$16="Yes",D104&lt;&gt;"Yes"),"W-9, ",""),LEN(IF(I104="","GL dates, ","")&amp;IF(P104="","Workers’ comp status, ","")&amp;IF(AND(P104&lt;&gt;"None",P104&lt;&gt;"",Q104=""),"Workers’ comp dates, ","")&amp;IF(AND('Your Requirements'!$B$12="Yes",S104&lt;&gt;"Yes"),"AI ongoing, ","")&amp;IF(AND('Your Requirements'!$B$13="Yes",T104&lt;&gt;"Yes"),"AI completed work, ","")&amp;IF(AND('Your Requirements'!$B$14="Yes",U104&lt;&gt;"Yes"),"Waiver of subrogation, ","")&amp;IF(AND('Your Requirements'!$B$15="Yes",V104&lt;&gt;"Yes"),"Primary and non-contributory, ","")&amp;IF(AND('Your Requirements'!$B$16="Yes",D104&lt;&gt;"Yes"),"W-9, ",""))-2)))</f>
        <v/>
      </c>
      <c r="AD104" s="35" t="str">
        <f aca="false">IF($A104="","",IF(OR(P104="None",AND(ISNUMBER(Z104),Z104&lt;0)),"Hold",IF(AB104&lt;&gt;"OK","Fix limits",IF(AC104&lt;&gt;"OK","Chase paperwork",IF(AND(ISNUMBER(Z104),Z104&lt;='Your Requirements'!$B$6),"Renew soon","Clear")))))</f>
        <v/>
      </c>
      <c r="AE104" s="36"/>
    </row>
    <row r="105" customFormat="false" ht="15" hidden="false" customHeight="false" outlineLevel="0" collapsed="false">
      <c r="A105" s="29"/>
      <c r="B105" s="29"/>
      <c r="C105" s="29"/>
      <c r="D105" s="29"/>
      <c r="E105" s="29"/>
      <c r="F105" s="30"/>
      <c r="G105" s="29"/>
      <c r="H105" s="29"/>
      <c r="I105" s="30"/>
      <c r="J105" s="31"/>
      <c r="K105" s="31"/>
      <c r="L105" s="30"/>
      <c r="M105" s="31"/>
      <c r="N105" s="30"/>
      <c r="O105" s="31"/>
      <c r="P105" s="29"/>
      <c r="Q105" s="30"/>
      <c r="R105" s="31"/>
      <c r="S105" s="29"/>
      <c r="T105" s="29"/>
      <c r="U105" s="29"/>
      <c r="V105" s="29"/>
      <c r="W105" s="30"/>
      <c r="X105" s="30"/>
      <c r="Y105" s="32" t="str">
        <f aca="false">IF($A105="","",IF(COUNT(F105,I105,L105,N105,Q105)=0,"",MIN(F105,I105,L105,N105,Q105)))</f>
        <v/>
      </c>
      <c r="Z105" s="33" t="str">
        <f aca="false">IF(OR($A105="",Y105=""),"",Y105-'Your Requirements'!$B$17)</f>
        <v/>
      </c>
      <c r="AA105" s="34" t="str">
        <f aca="false">IF($A105="","",IF(Y105="","No dates entered",IF(Z105&lt;0,IF(Y105=I105,"GL",IF(Y105=Q105,IF(P105="Exempt","Workers’ comp exemption","Workers’ comp"),IF(Y105=F105,"License",IF(Y105=L105,"Auto","Umbrella"))))&amp;" expired "&amp;-Z105&amp;" days ago",IF(Z105&lt;='Your Requirements'!$B$6,IF(Y105=I105,"GL",IF(Y105=Q105,IF(P105="Exempt","Workers’ comp exemption","Workers’ comp"),IF(Y105=F105,"License",IF(Y105=L105,"Auto","Umbrella"))))&amp;" expires in "&amp;Z105&amp;" days","OK"))))</f>
        <v/>
      </c>
      <c r="AB105" s="34" t="str">
        <f aca="false">IF($A105="","",IF(IF(AND('Your Requirements'!$B$7&gt;0,N(J105)&lt;'Your Requirements'!$B$7),"GL occurrence, ","")&amp;IF(AND('Your Requirements'!$B$8&gt;0,N(K105)&lt;'Your Requirements'!$B$8),"GL aggregate, ","")&amp;IF(AND('Your Requirements'!$B$9&gt;0,N(M105)&lt;'Your Requirements'!$B$9),"Auto, ","")&amp;IF(AND('Your Requirements'!$B$10&gt;0,N(O105)&lt;'Your Requirements'!$B$10),"Umbrella, ","")&amp;IF(AND('Your Requirements'!$B$11&gt;0,P105="Policy",N(R105)&lt;'Your Requirements'!$B$11),"Employer’s liability, ","")="","OK","Below your minimum: "&amp;LEFT(IF(AND('Your Requirements'!$B$7&gt;0,N(J105)&lt;'Your Requirements'!$B$7),"GL occurrence, ","")&amp;IF(AND('Your Requirements'!$B$8&gt;0,N(K105)&lt;'Your Requirements'!$B$8),"GL aggregate, ","")&amp;IF(AND('Your Requirements'!$B$9&gt;0,N(M105)&lt;'Your Requirements'!$B$9),"Auto, ","")&amp;IF(AND('Your Requirements'!$B$10&gt;0,N(O105)&lt;'Your Requirements'!$B$10),"Umbrella, ","")&amp;IF(AND('Your Requirements'!$B$11&gt;0,P105="Policy",N(R105)&lt;'Your Requirements'!$B$11),"Employer’s liability, ",""),LEN(IF(AND('Your Requirements'!$B$7&gt;0,N(J105)&lt;'Your Requirements'!$B$7),"GL occurrence, ","")&amp;IF(AND('Your Requirements'!$B$8&gt;0,N(K105)&lt;'Your Requirements'!$B$8),"GL aggregate, ","")&amp;IF(AND('Your Requirements'!$B$9&gt;0,N(M105)&lt;'Your Requirements'!$B$9),"Auto, ","")&amp;IF(AND('Your Requirements'!$B$10&gt;0,N(O105)&lt;'Your Requirements'!$B$10),"Umbrella, ","")&amp;IF(AND('Your Requirements'!$B$11&gt;0,P105="Policy",N(R105)&lt;'Your Requirements'!$B$11),"Employer’s liability, ",""))-2)))</f>
        <v/>
      </c>
      <c r="AC105" s="34" t="str">
        <f aca="false">IF($A105="","",IF(IF(I105="","GL dates, ","")&amp;IF(P105="","Workers’ comp status, ","")&amp;IF(AND(P105&lt;&gt;"None",P105&lt;&gt;"",Q105=""),"Workers’ comp dates, ","")&amp;IF(AND('Your Requirements'!$B$12="Yes",S105&lt;&gt;"Yes"),"AI ongoing, ","")&amp;IF(AND('Your Requirements'!$B$13="Yes",T105&lt;&gt;"Yes"),"AI completed work, ","")&amp;IF(AND('Your Requirements'!$B$14="Yes",U105&lt;&gt;"Yes"),"Waiver of subrogation, ","")&amp;IF(AND('Your Requirements'!$B$15="Yes",V105&lt;&gt;"Yes"),"Primary and non-contributory, ","")&amp;IF(AND('Your Requirements'!$B$16="Yes",D105&lt;&gt;"Yes"),"W-9, ","")="","OK","Missing: "&amp;LEFT(IF(I105="","GL dates, ","")&amp;IF(P105="","Workers’ comp status, ","")&amp;IF(AND(P105&lt;&gt;"None",P105&lt;&gt;"",Q105=""),"Workers’ comp dates, ","")&amp;IF(AND('Your Requirements'!$B$12="Yes",S105&lt;&gt;"Yes"),"AI ongoing, ","")&amp;IF(AND('Your Requirements'!$B$13="Yes",T105&lt;&gt;"Yes"),"AI completed work, ","")&amp;IF(AND('Your Requirements'!$B$14="Yes",U105&lt;&gt;"Yes"),"Waiver of subrogation, ","")&amp;IF(AND('Your Requirements'!$B$15="Yes",V105&lt;&gt;"Yes"),"Primary and non-contributory, ","")&amp;IF(AND('Your Requirements'!$B$16="Yes",D105&lt;&gt;"Yes"),"W-9, ",""),LEN(IF(I105="","GL dates, ","")&amp;IF(P105="","Workers’ comp status, ","")&amp;IF(AND(P105&lt;&gt;"None",P105&lt;&gt;"",Q105=""),"Workers’ comp dates, ","")&amp;IF(AND('Your Requirements'!$B$12="Yes",S105&lt;&gt;"Yes"),"AI ongoing, ","")&amp;IF(AND('Your Requirements'!$B$13="Yes",T105&lt;&gt;"Yes"),"AI completed work, ","")&amp;IF(AND('Your Requirements'!$B$14="Yes",U105&lt;&gt;"Yes"),"Waiver of subrogation, ","")&amp;IF(AND('Your Requirements'!$B$15="Yes",V105&lt;&gt;"Yes"),"Primary and non-contributory, ","")&amp;IF(AND('Your Requirements'!$B$16="Yes",D105&lt;&gt;"Yes"),"W-9, ",""))-2)))</f>
        <v/>
      </c>
      <c r="AD105" s="35" t="str">
        <f aca="false">IF($A105="","",IF(OR(P105="None",AND(ISNUMBER(Z105),Z105&lt;0)),"Hold",IF(AB105&lt;&gt;"OK","Fix limits",IF(AC105&lt;&gt;"OK","Chase paperwork",IF(AND(ISNUMBER(Z105),Z105&lt;='Your Requirements'!$B$6),"Renew soon","Clear")))))</f>
        <v/>
      </c>
      <c r="AE105" s="36"/>
    </row>
  </sheetData>
  <autoFilter ref="A5:AE105"/>
  <mergeCells count="10">
    <mergeCell ref="A1:AE1"/>
    <mergeCell ref="A2:P2"/>
    <mergeCell ref="A4:D4"/>
    <mergeCell ref="E4:F4"/>
    <mergeCell ref="G4:K4"/>
    <mergeCell ref="L4:O4"/>
    <mergeCell ref="P4:R4"/>
    <mergeCell ref="S4:V4"/>
    <mergeCell ref="W4:X4"/>
    <mergeCell ref="Y4:AD4"/>
  </mergeCells>
  <conditionalFormatting sqref="AD6:AD105">
    <cfRule type="expression" priority="2" aboveAverage="0" equalAverage="0" bottom="0" percent="0" rank="0" text="" dxfId="16">
      <formula>$AD6="Hold"</formula>
    </cfRule>
    <cfRule type="expression" priority="3" aboveAverage="0" equalAverage="0" bottom="0" percent="0" rank="0" text="" dxfId="17">
      <formula>$AD6="Fix limits"</formula>
    </cfRule>
    <cfRule type="expression" priority="4" aboveAverage="0" equalAverage="0" bottom="0" percent="0" rank="0" text="" dxfId="18">
      <formula>$AD6="Chase paperwork"</formula>
    </cfRule>
    <cfRule type="expression" priority="5" aboveAverage="0" equalAverage="0" bottom="0" percent="0" rank="0" text="" dxfId="19">
      <formula>$AD6="Renew soon"</formula>
    </cfRule>
    <cfRule type="expression" priority="6" aboveAverage="0" equalAverage="0" bottom="0" percent="0" rank="0" text="" dxfId="20">
      <formula>$AD6="Clear"</formula>
    </cfRule>
  </conditionalFormatting>
  <conditionalFormatting sqref="AA6:AA105">
    <cfRule type="expression" priority="7" aboveAverage="0" equalAverage="0" bottom="0" percent="0" rank="0" text="" dxfId="0">
      <formula>ISNUMBER(SEARCH("expired",$AA6))</formula>
    </cfRule>
  </conditionalFormatting>
  <dataValidations count="2">
    <dataValidation allowBlank="true" errorStyle="stop" operator="between" showDropDown="false" showErrorMessage="false" showInputMessage="false" sqref="D6:D105 S6:V105" type="list">
      <formula1>"Yes,No"</formula1>
      <formula2>0</formula2>
    </dataValidation>
    <dataValidation allowBlank="true" error="Policy, Exempt or None." errorStyle="stop" errorTitle="Workers’ comp" operator="between" showDropDown="false" showErrorMessage="false" showInputMessage="false" sqref="P6:P105" type="list">
      <formula1>"Policy,Exempt,None"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J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8"/>
    <col collapsed="false" customWidth="true" hidden="false" outlineLevel="0" max="5" min="3" style="0" width="13"/>
    <col collapsed="false" customWidth="true" hidden="false" outlineLevel="0" max="6" min="6" style="0" width="15"/>
    <col collapsed="false" customWidth="true" hidden="false" outlineLevel="0" max="7" min="7" style="0" width="13"/>
    <col collapsed="false" customWidth="true" hidden="false" outlineLevel="0" max="8" min="8" style="0" width="46"/>
    <col collapsed="false" customWidth="true" hidden="false" outlineLevel="0" max="9" min="9" style="0" width="16"/>
    <col collapsed="false" customWidth="true" hidden="false" outlineLevel="0" max="10" min="10" style="0" width="34"/>
  </cols>
  <sheetData>
    <row r="1" customFormat="false" ht="30" hidden="false" customHeight="true" outlineLevel="0" collapsed="false">
      <c r="A1" s="1" t="s">
        <v>157</v>
      </c>
      <c r="B1" s="1"/>
      <c r="C1" s="1"/>
      <c r="D1" s="1"/>
      <c r="E1" s="1"/>
      <c r="F1" s="1"/>
      <c r="G1" s="1"/>
      <c r="H1" s="1"/>
      <c r="I1" s="1"/>
      <c r="J1" s="1"/>
    </row>
    <row r="2" customFormat="false" ht="30" hidden="false" customHeight="true" outlineLevel="0" collapsed="false">
      <c r="A2" s="18" t="s">
        <v>158</v>
      </c>
      <c r="B2" s="18"/>
      <c r="C2" s="18"/>
      <c r="D2" s="18"/>
      <c r="E2" s="18"/>
      <c r="F2" s="18"/>
      <c r="G2" s="18"/>
      <c r="H2" s="18"/>
      <c r="I2" s="18"/>
      <c r="J2" s="18"/>
    </row>
    <row r="5" customFormat="false" ht="54" hidden="false" customHeight="true" outlineLevel="0" collapsed="false">
      <c r="A5" s="19" t="s">
        <v>159</v>
      </c>
      <c r="B5" s="19" t="s">
        <v>160</v>
      </c>
      <c r="C5" s="19" t="s">
        <v>161</v>
      </c>
      <c r="D5" s="19" t="s">
        <v>162</v>
      </c>
      <c r="E5" s="19" t="s">
        <v>93</v>
      </c>
      <c r="F5" s="19" t="s">
        <v>101</v>
      </c>
      <c r="G5" s="19" t="s">
        <v>81</v>
      </c>
      <c r="H5" s="19" t="s">
        <v>163</v>
      </c>
      <c r="I5" s="19" t="s">
        <v>164</v>
      </c>
      <c r="J5" s="19" t="s">
        <v>48</v>
      </c>
    </row>
    <row r="6" customFormat="false" ht="15" hidden="false" customHeight="false" outlineLevel="0" collapsed="false">
      <c r="A6" s="37" t="s">
        <v>165</v>
      </c>
      <c r="B6" s="37" t="s">
        <v>115</v>
      </c>
      <c r="C6" s="38" t="n">
        <f aca="true">TODAY()-30</f>
        <v>46275</v>
      </c>
      <c r="D6" s="38" t="n">
        <f aca="true">TODAY()+60</f>
        <v>46365</v>
      </c>
      <c r="E6" s="39" t="n">
        <f aca="false">IF($B6="","",IF(IFERROR(INDEX('Sub Tracker'!$I$6:$I$105,MATCH($B6,'Sub Tracker'!$A$6:$A$105,0)),"")=0,"",IFERROR(INDEX('Sub Tracker'!$I$6:$I$105,MATCH($B6,'Sub Tracker'!$A$6:$A$105,0)),"")))</f>
        <v>46541</v>
      </c>
      <c r="F6" s="39" t="n">
        <f aca="false">IF($B6="","",IF(IFERROR(INDEX('Sub Tracker'!$Q$6:$Q$105,MATCH($B6,'Sub Tracker'!$A$6:$A$105,0)),"")=0,"",IFERROR(INDEX('Sub Tracker'!$Q$6:$Q$105,MATCH($B6,'Sub Tracker'!$A$6:$A$105,0)),"")))</f>
        <v>46506</v>
      </c>
      <c r="G6" s="40" t="str">
        <f aca="false">IF($B6="","",IFERROR(INDEX('Sub Tracker'!$P$6:$P$105,MATCH($B6,'Sub Tracker'!$A$6:$A$105,0)),""))</f>
        <v>Policy</v>
      </c>
      <c r="H6" s="34" t="str">
        <f aca="false">IF($B6="","",IF(ISNA(MATCH($B6,'Sub Tracker'!$A$6:$A$105,0)),"Not on the Sub Tracker",IF(D6="","Enter the date work ends",IF(E6="","No GL expiry on the tracker",IF(E6&lt;D6,"No: GL "&amp;IF(E6&lt;'Your Requirements'!$B$17,"expired ","expires ")&amp;TEXT(E6,"mmm d, yyyy")&amp;", before the work ends",IF(G6="None","No: no workers’ comp on file",IF(F6="","No workers’ comp expiry on the tracker",IF(F6&lt;D6,"No: workers’ comp "&amp;IF(G6="Exempt","exemption ","")&amp;IF(F6&lt;'Your Requirements'!$B$17,"expired ","expires ")&amp;TEXT(F6,"mmm d, yyyy")&amp;", before the work ends","Yes, to the end of the work"))))))))</f>
        <v>Yes, to the end of the work</v>
      </c>
      <c r="I6" s="40" t="str">
        <f aca="false">IF($B6="","",IFERROR(INDEX('Sub Tracker'!$AD$6:$AD$105,MATCH($B6,'Sub Tracker'!$A$6:$A$105,0)),""))</f>
        <v>Clear</v>
      </c>
      <c r="J6" s="36"/>
    </row>
    <row r="7" customFormat="false" ht="23.85" hidden="false" customHeight="false" outlineLevel="0" collapsed="false">
      <c r="A7" s="37" t="s">
        <v>165</v>
      </c>
      <c r="B7" s="37" t="s">
        <v>123</v>
      </c>
      <c r="C7" s="38" t="n">
        <f aca="true">TODAY()-10</f>
        <v>46295</v>
      </c>
      <c r="D7" s="38" t="n">
        <f aca="true">TODAY()+45</f>
        <v>46350</v>
      </c>
      <c r="E7" s="39" t="n">
        <f aca="false">IF($B7="","",IF(IFERROR(INDEX('Sub Tracker'!$I$6:$I$105,MATCH($B7,'Sub Tracker'!$A$6:$A$105,0)),"")=0,"",IFERROR(INDEX('Sub Tracker'!$I$6:$I$105,MATCH($B7,'Sub Tracker'!$A$6:$A$105,0)),"")))</f>
        <v>46323</v>
      </c>
      <c r="F7" s="39" t="n">
        <f aca="false">IF($B7="","",IF(IFERROR(INDEX('Sub Tracker'!$Q$6:$Q$105,MATCH($B7,'Sub Tracker'!$A$6:$A$105,0)),"")=0,"",IFERROR(INDEX('Sub Tracker'!$Q$6:$Q$105,MATCH($B7,'Sub Tracker'!$A$6:$A$105,0)),"")))</f>
        <v>46445</v>
      </c>
      <c r="G7" s="40" t="str">
        <f aca="false">IF($B7="","",IFERROR(INDEX('Sub Tracker'!$P$6:$P$105,MATCH($B7,'Sub Tracker'!$A$6:$A$105,0)),""))</f>
        <v>Policy</v>
      </c>
      <c r="H7" s="34" t="str">
        <f aca="false">IF($B7="","",IF(ISNA(MATCH($B7,'Sub Tracker'!$A$6:$A$105,0)),"Not on the Sub Tracker",IF(D7="","Enter the date work ends",IF(E7="","No GL expiry on the tracker",IF(E7&lt;D7,"No: GL "&amp;IF(E7&lt;'Your Requirements'!$B$17,"expired ","expires ")&amp;TEXT(E7,"mmm d, yyyy")&amp;", before the work ends",IF(G7="None","No: no workers’ comp on file",IF(F7="","No workers’ comp expiry on the tracker",IF(F7&lt;D7,"No: workers’ comp "&amp;IF(G7="Exempt","exemption ","")&amp;IF(F7&lt;'Your Requirements'!$B$17,"expired ","expires ")&amp;TEXT(F7,"mmm d, yyyy")&amp;", before the work ends","Yes, to the end of the work"))))))))</f>
        <v>No: GL expires Oct 28, 2026, before the work ends</v>
      </c>
      <c r="I7" s="40" t="str">
        <f aca="false">IF($B7="","",IFERROR(INDEX('Sub Tracker'!$AD$6:$AD$105,MATCH($B7,'Sub Tracker'!$A$6:$A$105,0)),""))</f>
        <v>Renew soon</v>
      </c>
      <c r="J7" s="36" t="s">
        <v>166</v>
      </c>
    </row>
    <row r="8" customFormat="false" ht="23.85" hidden="false" customHeight="false" outlineLevel="0" collapsed="false">
      <c r="A8" s="37" t="s">
        <v>167</v>
      </c>
      <c r="B8" s="37" t="s">
        <v>130</v>
      </c>
      <c r="C8" s="38" t="n">
        <f aca="true">TODAY()+14</f>
        <v>46319</v>
      </c>
      <c r="D8" s="38" t="n">
        <f aca="true">TODAY()+90</f>
        <v>46395</v>
      </c>
      <c r="E8" s="39" t="n">
        <f aca="false">IF($B8="","",IF(IFERROR(INDEX('Sub Tracker'!$I$6:$I$105,MATCH($B8,'Sub Tracker'!$A$6:$A$105,0)),"")=0,"",IFERROR(INDEX('Sub Tracker'!$I$6:$I$105,MATCH($B8,'Sub Tracker'!$A$6:$A$105,0)),"")))</f>
        <v>46455</v>
      </c>
      <c r="F8" s="39" t="n">
        <f aca="false">IF($B8="","",IF(IFERROR(INDEX('Sub Tracker'!$Q$6:$Q$105,MATCH($B8,'Sub Tracker'!$A$6:$A$105,0)),"")=0,"",IFERROR(INDEX('Sub Tracker'!$Q$6:$Q$105,MATCH($B8,'Sub Tracker'!$A$6:$A$105,0)),"")))</f>
        <v>46293</v>
      </c>
      <c r="G8" s="40" t="str">
        <f aca="false">IF($B8="","",IFERROR(INDEX('Sub Tracker'!$P$6:$P$105,MATCH($B8,'Sub Tracker'!$A$6:$A$105,0)),""))</f>
        <v>Policy</v>
      </c>
      <c r="H8" s="34" t="str">
        <f aca="false">IF($B8="","",IF(ISNA(MATCH($B8,'Sub Tracker'!$A$6:$A$105,0)),"Not on the Sub Tracker",IF(D8="","Enter the date work ends",IF(E8="","No GL expiry on the tracker",IF(E8&lt;D8,"No: GL "&amp;IF(E8&lt;'Your Requirements'!$B$17,"expired ","expires ")&amp;TEXT(E8,"mmm d, yyyy")&amp;", before the work ends",IF(G8="None","No: no workers’ comp on file",IF(F8="","No workers’ comp expiry on the tracker",IF(F8&lt;D8,"No: workers’ comp "&amp;IF(G8="Exempt","exemption ","")&amp;IF(F8&lt;'Your Requirements'!$B$17,"expired ","expires ")&amp;TEXT(F8,"mmm d, yyyy")&amp;", before the work ends","Yes, to the end of the work"))))))))</f>
        <v>No: workers’ comp expired Sep 28, 2026, before the work ends</v>
      </c>
      <c r="I8" s="40" t="str">
        <f aca="false">IF($B8="","",IFERROR(INDEX('Sub Tracker'!$AD$6:$AD$105,MATCH($B8,'Sub Tracker'!$A$6:$A$105,0)),""))</f>
        <v>Hold</v>
      </c>
      <c r="J8" s="36"/>
    </row>
    <row r="9" customFormat="false" ht="15" hidden="false" customHeight="false" outlineLevel="0" collapsed="false">
      <c r="A9" s="37" t="s">
        <v>167</v>
      </c>
      <c r="B9" s="37" t="s">
        <v>136</v>
      </c>
      <c r="C9" s="38" t="n">
        <f aca="true">TODAY()+30</f>
        <v>46335</v>
      </c>
      <c r="D9" s="38" t="n">
        <f aca="true">TODAY()+75</f>
        <v>46380</v>
      </c>
      <c r="E9" s="39" t="n">
        <f aca="false">IF($B9="","",IF(IFERROR(INDEX('Sub Tracker'!$I$6:$I$105,MATCH($B9,'Sub Tracker'!$A$6:$A$105,0)),"")=0,"",IFERROR(INDEX('Sub Tracker'!$I$6:$I$105,MATCH($B9,'Sub Tracker'!$A$6:$A$105,0)),"")))</f>
        <v>46615</v>
      </c>
      <c r="F9" s="39" t="n">
        <f aca="false">IF($B9="","",IF(IFERROR(INDEX('Sub Tracker'!$Q$6:$Q$105,MATCH($B9,'Sub Tracker'!$A$6:$A$105,0)),"")=0,"",IFERROR(INDEX('Sub Tracker'!$Q$6:$Q$105,MATCH($B9,'Sub Tracker'!$A$6:$A$105,0)),"")))</f>
        <v>46615</v>
      </c>
      <c r="G9" s="40" t="str">
        <f aca="false">IF($B9="","",IFERROR(INDEX('Sub Tracker'!$P$6:$P$105,MATCH($B9,'Sub Tracker'!$A$6:$A$105,0)),""))</f>
        <v>Policy</v>
      </c>
      <c r="H9" s="34" t="str">
        <f aca="false">IF($B9="","",IF(ISNA(MATCH($B9,'Sub Tracker'!$A$6:$A$105,0)),"Not on the Sub Tracker",IF(D9="","Enter the date work ends",IF(E9="","No GL expiry on the tracker",IF(E9&lt;D9,"No: GL "&amp;IF(E9&lt;'Your Requirements'!$B$17,"expired ","expires ")&amp;TEXT(E9,"mmm d, yyyy")&amp;", before the work ends",IF(G9="None","No: no workers’ comp on file",IF(F9="","No workers’ comp expiry on the tracker",IF(F9&lt;D9,"No: workers’ comp "&amp;IF(G9="Exempt","exemption ","")&amp;IF(F9&lt;'Your Requirements'!$B$17,"expired ","expires ")&amp;TEXT(F9,"mmm d, yyyy")&amp;", before the work ends","Yes, to the end of the work"))))))))</f>
        <v>Yes, to the end of the work</v>
      </c>
      <c r="I9" s="40" t="str">
        <f aca="false">IF($B9="","",IFERROR(INDEX('Sub Tracker'!$AD$6:$AD$105,MATCH($B9,'Sub Tracker'!$A$6:$A$105,0)),""))</f>
        <v>Fix limits</v>
      </c>
      <c r="J9" s="36"/>
    </row>
    <row r="10" customFormat="false" ht="15" hidden="false" customHeight="false" outlineLevel="0" collapsed="false">
      <c r="A10" s="37"/>
      <c r="B10" s="37"/>
      <c r="C10" s="38"/>
      <c r="D10" s="38"/>
      <c r="E10" s="39" t="str">
        <f aca="false">IF($B10="","",IF(IFERROR(INDEX('Sub Tracker'!$I$6:$I$105,MATCH($B10,'Sub Tracker'!$A$6:$A$105,0)),"")=0,"",IFERROR(INDEX('Sub Tracker'!$I$6:$I$105,MATCH($B10,'Sub Tracker'!$A$6:$A$105,0)),"")))</f>
        <v/>
      </c>
      <c r="F10" s="39" t="str">
        <f aca="false">IF($B10="","",IF(IFERROR(INDEX('Sub Tracker'!$Q$6:$Q$105,MATCH($B10,'Sub Tracker'!$A$6:$A$105,0)),"")=0,"",IFERROR(INDEX('Sub Tracker'!$Q$6:$Q$105,MATCH($B10,'Sub Tracker'!$A$6:$A$105,0)),"")))</f>
        <v/>
      </c>
      <c r="G10" s="40" t="str">
        <f aca="false">IF($B10="","",IFERROR(INDEX('Sub Tracker'!$P$6:$P$105,MATCH($B10,'Sub Tracker'!$A$6:$A$105,0)),""))</f>
        <v/>
      </c>
      <c r="H10" s="34" t="str">
        <f aca="false">IF($B10="","",IF(ISNA(MATCH($B10,'Sub Tracker'!$A$6:$A$105,0)),"Not on the Sub Tracker",IF(D10="","Enter the date work ends",IF(E10="","No GL expiry on the tracker",IF(E10&lt;D10,"No: GL "&amp;IF(E10&lt;'Your Requirements'!$B$17,"expired ","expires ")&amp;TEXT(E10,"mmm d, yyyy")&amp;", before the work ends",IF(G10="None","No: no workers’ comp on file",IF(F10="","No workers’ comp expiry on the tracker",IF(F10&lt;D10,"No: workers’ comp "&amp;IF(G10="Exempt","exemption ","")&amp;IF(F10&lt;'Your Requirements'!$B$17,"expired ","expires ")&amp;TEXT(F10,"mmm d, yyyy")&amp;", before the work ends","Yes, to the end of the work"))))))))</f>
        <v/>
      </c>
      <c r="I10" s="40" t="str">
        <f aca="false">IF($B10="","",IFERROR(INDEX('Sub Tracker'!$AD$6:$AD$105,MATCH($B10,'Sub Tracker'!$A$6:$A$105,0)),""))</f>
        <v/>
      </c>
      <c r="J10" s="36"/>
    </row>
    <row r="11" customFormat="false" ht="15" hidden="false" customHeight="false" outlineLevel="0" collapsed="false">
      <c r="A11" s="37"/>
      <c r="B11" s="37"/>
      <c r="C11" s="38"/>
      <c r="D11" s="38"/>
      <c r="E11" s="39" t="str">
        <f aca="false">IF($B11="","",IF(IFERROR(INDEX('Sub Tracker'!$I$6:$I$105,MATCH($B11,'Sub Tracker'!$A$6:$A$105,0)),"")=0,"",IFERROR(INDEX('Sub Tracker'!$I$6:$I$105,MATCH($B11,'Sub Tracker'!$A$6:$A$105,0)),"")))</f>
        <v/>
      </c>
      <c r="F11" s="39" t="str">
        <f aca="false">IF($B11="","",IF(IFERROR(INDEX('Sub Tracker'!$Q$6:$Q$105,MATCH($B11,'Sub Tracker'!$A$6:$A$105,0)),"")=0,"",IFERROR(INDEX('Sub Tracker'!$Q$6:$Q$105,MATCH($B11,'Sub Tracker'!$A$6:$A$105,0)),"")))</f>
        <v/>
      </c>
      <c r="G11" s="40" t="str">
        <f aca="false">IF($B11="","",IFERROR(INDEX('Sub Tracker'!$P$6:$P$105,MATCH($B11,'Sub Tracker'!$A$6:$A$105,0)),""))</f>
        <v/>
      </c>
      <c r="H11" s="34" t="str">
        <f aca="false">IF($B11="","",IF(ISNA(MATCH($B11,'Sub Tracker'!$A$6:$A$105,0)),"Not on the Sub Tracker",IF(D11="","Enter the date work ends",IF(E11="","No GL expiry on the tracker",IF(E11&lt;D11,"No: GL "&amp;IF(E11&lt;'Your Requirements'!$B$17,"expired ","expires ")&amp;TEXT(E11,"mmm d, yyyy")&amp;", before the work ends",IF(G11="None","No: no workers’ comp on file",IF(F11="","No workers’ comp expiry on the tracker",IF(F11&lt;D11,"No: workers’ comp "&amp;IF(G11="Exempt","exemption ","")&amp;IF(F11&lt;'Your Requirements'!$B$17,"expired ","expires ")&amp;TEXT(F11,"mmm d, yyyy")&amp;", before the work ends","Yes, to the end of the work"))))))))</f>
        <v/>
      </c>
      <c r="I11" s="40" t="str">
        <f aca="false">IF($B11="","",IFERROR(INDEX('Sub Tracker'!$AD$6:$AD$105,MATCH($B11,'Sub Tracker'!$A$6:$A$105,0)),""))</f>
        <v/>
      </c>
      <c r="J11" s="36"/>
    </row>
    <row r="12" customFormat="false" ht="15" hidden="false" customHeight="false" outlineLevel="0" collapsed="false">
      <c r="A12" s="37"/>
      <c r="B12" s="37"/>
      <c r="C12" s="38"/>
      <c r="D12" s="38"/>
      <c r="E12" s="39" t="str">
        <f aca="false">IF($B12="","",IF(IFERROR(INDEX('Sub Tracker'!$I$6:$I$105,MATCH($B12,'Sub Tracker'!$A$6:$A$105,0)),"")=0,"",IFERROR(INDEX('Sub Tracker'!$I$6:$I$105,MATCH($B12,'Sub Tracker'!$A$6:$A$105,0)),"")))</f>
        <v/>
      </c>
      <c r="F12" s="39" t="str">
        <f aca="false">IF($B12="","",IF(IFERROR(INDEX('Sub Tracker'!$Q$6:$Q$105,MATCH($B12,'Sub Tracker'!$A$6:$A$105,0)),"")=0,"",IFERROR(INDEX('Sub Tracker'!$Q$6:$Q$105,MATCH($B12,'Sub Tracker'!$A$6:$A$105,0)),"")))</f>
        <v/>
      </c>
      <c r="G12" s="40" t="str">
        <f aca="false">IF($B12="","",IFERROR(INDEX('Sub Tracker'!$P$6:$P$105,MATCH($B12,'Sub Tracker'!$A$6:$A$105,0)),""))</f>
        <v/>
      </c>
      <c r="H12" s="34" t="str">
        <f aca="false">IF($B12="","",IF(ISNA(MATCH($B12,'Sub Tracker'!$A$6:$A$105,0)),"Not on the Sub Tracker",IF(D12="","Enter the date work ends",IF(E12="","No GL expiry on the tracker",IF(E12&lt;D12,"No: GL "&amp;IF(E12&lt;'Your Requirements'!$B$17,"expired ","expires ")&amp;TEXT(E12,"mmm d, yyyy")&amp;", before the work ends",IF(G12="None","No: no workers’ comp on file",IF(F12="","No workers’ comp expiry on the tracker",IF(F12&lt;D12,"No: workers’ comp "&amp;IF(G12="Exempt","exemption ","")&amp;IF(F12&lt;'Your Requirements'!$B$17,"expired ","expires ")&amp;TEXT(F12,"mmm d, yyyy")&amp;", before the work ends","Yes, to the end of the work"))))))))</f>
        <v/>
      </c>
      <c r="I12" s="40" t="str">
        <f aca="false">IF($B12="","",IFERROR(INDEX('Sub Tracker'!$AD$6:$AD$105,MATCH($B12,'Sub Tracker'!$A$6:$A$105,0)),""))</f>
        <v/>
      </c>
      <c r="J12" s="36"/>
    </row>
    <row r="13" customFormat="false" ht="15" hidden="false" customHeight="false" outlineLevel="0" collapsed="false">
      <c r="A13" s="37"/>
      <c r="B13" s="37"/>
      <c r="C13" s="38"/>
      <c r="D13" s="38"/>
      <c r="E13" s="39" t="str">
        <f aca="false">IF($B13="","",IF(IFERROR(INDEX('Sub Tracker'!$I$6:$I$105,MATCH($B13,'Sub Tracker'!$A$6:$A$105,0)),"")=0,"",IFERROR(INDEX('Sub Tracker'!$I$6:$I$105,MATCH($B13,'Sub Tracker'!$A$6:$A$105,0)),"")))</f>
        <v/>
      </c>
      <c r="F13" s="39" t="str">
        <f aca="false">IF($B13="","",IF(IFERROR(INDEX('Sub Tracker'!$Q$6:$Q$105,MATCH($B13,'Sub Tracker'!$A$6:$A$105,0)),"")=0,"",IFERROR(INDEX('Sub Tracker'!$Q$6:$Q$105,MATCH($B13,'Sub Tracker'!$A$6:$A$105,0)),"")))</f>
        <v/>
      </c>
      <c r="G13" s="40" t="str">
        <f aca="false">IF($B13="","",IFERROR(INDEX('Sub Tracker'!$P$6:$P$105,MATCH($B13,'Sub Tracker'!$A$6:$A$105,0)),""))</f>
        <v/>
      </c>
      <c r="H13" s="34" t="str">
        <f aca="false">IF($B13="","",IF(ISNA(MATCH($B13,'Sub Tracker'!$A$6:$A$105,0)),"Not on the Sub Tracker",IF(D13="","Enter the date work ends",IF(E13="","No GL expiry on the tracker",IF(E13&lt;D13,"No: GL "&amp;IF(E13&lt;'Your Requirements'!$B$17,"expired ","expires ")&amp;TEXT(E13,"mmm d, yyyy")&amp;", before the work ends",IF(G13="None","No: no workers’ comp on file",IF(F13="","No workers’ comp expiry on the tracker",IF(F13&lt;D13,"No: workers’ comp "&amp;IF(G13="Exempt","exemption ","")&amp;IF(F13&lt;'Your Requirements'!$B$17,"expired ","expires ")&amp;TEXT(F13,"mmm d, yyyy")&amp;", before the work ends","Yes, to the end of the work"))))))))</f>
        <v/>
      </c>
      <c r="I13" s="40" t="str">
        <f aca="false">IF($B13="","",IFERROR(INDEX('Sub Tracker'!$AD$6:$AD$105,MATCH($B13,'Sub Tracker'!$A$6:$A$105,0)),""))</f>
        <v/>
      </c>
      <c r="J13" s="36"/>
    </row>
    <row r="14" customFormat="false" ht="15" hidden="false" customHeight="false" outlineLevel="0" collapsed="false">
      <c r="A14" s="37"/>
      <c r="B14" s="37"/>
      <c r="C14" s="38"/>
      <c r="D14" s="38"/>
      <c r="E14" s="39" t="str">
        <f aca="false">IF($B14="","",IF(IFERROR(INDEX('Sub Tracker'!$I$6:$I$105,MATCH($B14,'Sub Tracker'!$A$6:$A$105,0)),"")=0,"",IFERROR(INDEX('Sub Tracker'!$I$6:$I$105,MATCH($B14,'Sub Tracker'!$A$6:$A$105,0)),"")))</f>
        <v/>
      </c>
      <c r="F14" s="39" t="str">
        <f aca="false">IF($B14="","",IF(IFERROR(INDEX('Sub Tracker'!$Q$6:$Q$105,MATCH($B14,'Sub Tracker'!$A$6:$A$105,0)),"")=0,"",IFERROR(INDEX('Sub Tracker'!$Q$6:$Q$105,MATCH($B14,'Sub Tracker'!$A$6:$A$105,0)),"")))</f>
        <v/>
      </c>
      <c r="G14" s="40" t="str">
        <f aca="false">IF($B14="","",IFERROR(INDEX('Sub Tracker'!$P$6:$P$105,MATCH($B14,'Sub Tracker'!$A$6:$A$105,0)),""))</f>
        <v/>
      </c>
      <c r="H14" s="34" t="str">
        <f aca="false">IF($B14="","",IF(ISNA(MATCH($B14,'Sub Tracker'!$A$6:$A$105,0)),"Not on the Sub Tracker",IF(D14="","Enter the date work ends",IF(E14="","No GL expiry on the tracker",IF(E14&lt;D14,"No: GL "&amp;IF(E14&lt;'Your Requirements'!$B$17,"expired ","expires ")&amp;TEXT(E14,"mmm d, yyyy")&amp;", before the work ends",IF(G14="None","No: no workers’ comp on file",IF(F14="","No workers’ comp expiry on the tracker",IF(F14&lt;D14,"No: workers’ comp "&amp;IF(G14="Exempt","exemption ","")&amp;IF(F14&lt;'Your Requirements'!$B$17,"expired ","expires ")&amp;TEXT(F14,"mmm d, yyyy")&amp;", before the work ends","Yes, to the end of the work"))))))))</f>
        <v/>
      </c>
      <c r="I14" s="40" t="str">
        <f aca="false">IF($B14="","",IFERROR(INDEX('Sub Tracker'!$AD$6:$AD$105,MATCH($B14,'Sub Tracker'!$A$6:$A$105,0)),""))</f>
        <v/>
      </c>
      <c r="J14" s="36"/>
    </row>
    <row r="15" customFormat="false" ht="15" hidden="false" customHeight="false" outlineLevel="0" collapsed="false">
      <c r="A15" s="37"/>
      <c r="B15" s="37"/>
      <c r="C15" s="38"/>
      <c r="D15" s="38"/>
      <c r="E15" s="39" t="str">
        <f aca="false">IF($B15="","",IF(IFERROR(INDEX('Sub Tracker'!$I$6:$I$105,MATCH($B15,'Sub Tracker'!$A$6:$A$105,0)),"")=0,"",IFERROR(INDEX('Sub Tracker'!$I$6:$I$105,MATCH($B15,'Sub Tracker'!$A$6:$A$105,0)),"")))</f>
        <v/>
      </c>
      <c r="F15" s="39" t="str">
        <f aca="false">IF($B15="","",IF(IFERROR(INDEX('Sub Tracker'!$Q$6:$Q$105,MATCH($B15,'Sub Tracker'!$A$6:$A$105,0)),"")=0,"",IFERROR(INDEX('Sub Tracker'!$Q$6:$Q$105,MATCH($B15,'Sub Tracker'!$A$6:$A$105,0)),"")))</f>
        <v/>
      </c>
      <c r="G15" s="40" t="str">
        <f aca="false">IF($B15="","",IFERROR(INDEX('Sub Tracker'!$P$6:$P$105,MATCH($B15,'Sub Tracker'!$A$6:$A$105,0)),""))</f>
        <v/>
      </c>
      <c r="H15" s="34" t="str">
        <f aca="false">IF($B15="","",IF(ISNA(MATCH($B15,'Sub Tracker'!$A$6:$A$105,0)),"Not on the Sub Tracker",IF(D15="","Enter the date work ends",IF(E15="","No GL expiry on the tracker",IF(E15&lt;D15,"No: GL "&amp;IF(E15&lt;'Your Requirements'!$B$17,"expired ","expires ")&amp;TEXT(E15,"mmm d, yyyy")&amp;", before the work ends",IF(G15="None","No: no workers’ comp on file",IF(F15="","No workers’ comp expiry on the tracker",IF(F15&lt;D15,"No: workers’ comp "&amp;IF(G15="Exempt","exemption ","")&amp;IF(F15&lt;'Your Requirements'!$B$17,"expired ","expires ")&amp;TEXT(F15,"mmm d, yyyy")&amp;", before the work ends","Yes, to the end of the work"))))))))</f>
        <v/>
      </c>
      <c r="I15" s="40" t="str">
        <f aca="false">IF($B15="","",IFERROR(INDEX('Sub Tracker'!$AD$6:$AD$105,MATCH($B15,'Sub Tracker'!$A$6:$A$105,0)),""))</f>
        <v/>
      </c>
      <c r="J15" s="36"/>
    </row>
    <row r="16" customFormat="false" ht="15" hidden="false" customHeight="false" outlineLevel="0" collapsed="false">
      <c r="A16" s="37"/>
      <c r="B16" s="37"/>
      <c r="C16" s="38"/>
      <c r="D16" s="38"/>
      <c r="E16" s="39" t="str">
        <f aca="false">IF($B16="","",IF(IFERROR(INDEX('Sub Tracker'!$I$6:$I$105,MATCH($B16,'Sub Tracker'!$A$6:$A$105,0)),"")=0,"",IFERROR(INDEX('Sub Tracker'!$I$6:$I$105,MATCH($B16,'Sub Tracker'!$A$6:$A$105,0)),"")))</f>
        <v/>
      </c>
      <c r="F16" s="39" t="str">
        <f aca="false">IF($B16="","",IF(IFERROR(INDEX('Sub Tracker'!$Q$6:$Q$105,MATCH($B16,'Sub Tracker'!$A$6:$A$105,0)),"")=0,"",IFERROR(INDEX('Sub Tracker'!$Q$6:$Q$105,MATCH($B16,'Sub Tracker'!$A$6:$A$105,0)),"")))</f>
        <v/>
      </c>
      <c r="G16" s="40" t="str">
        <f aca="false">IF($B16="","",IFERROR(INDEX('Sub Tracker'!$P$6:$P$105,MATCH($B16,'Sub Tracker'!$A$6:$A$105,0)),""))</f>
        <v/>
      </c>
      <c r="H16" s="34" t="str">
        <f aca="false">IF($B16="","",IF(ISNA(MATCH($B16,'Sub Tracker'!$A$6:$A$105,0)),"Not on the Sub Tracker",IF(D16="","Enter the date work ends",IF(E16="","No GL expiry on the tracker",IF(E16&lt;D16,"No: GL "&amp;IF(E16&lt;'Your Requirements'!$B$17,"expired ","expires ")&amp;TEXT(E16,"mmm d, yyyy")&amp;", before the work ends",IF(G16="None","No: no workers’ comp on file",IF(F16="","No workers’ comp expiry on the tracker",IF(F16&lt;D16,"No: workers’ comp "&amp;IF(G16="Exempt","exemption ","")&amp;IF(F16&lt;'Your Requirements'!$B$17,"expired ","expires ")&amp;TEXT(F16,"mmm d, yyyy")&amp;", before the work ends","Yes, to the end of the work"))))))))</f>
        <v/>
      </c>
      <c r="I16" s="40" t="str">
        <f aca="false">IF($B16="","",IFERROR(INDEX('Sub Tracker'!$AD$6:$AD$105,MATCH($B16,'Sub Tracker'!$A$6:$A$105,0)),""))</f>
        <v/>
      </c>
      <c r="J16" s="36"/>
    </row>
    <row r="17" customFormat="false" ht="15" hidden="false" customHeight="false" outlineLevel="0" collapsed="false">
      <c r="A17" s="37"/>
      <c r="B17" s="37"/>
      <c r="C17" s="38"/>
      <c r="D17" s="38"/>
      <c r="E17" s="39" t="str">
        <f aca="false">IF($B17="","",IF(IFERROR(INDEX('Sub Tracker'!$I$6:$I$105,MATCH($B17,'Sub Tracker'!$A$6:$A$105,0)),"")=0,"",IFERROR(INDEX('Sub Tracker'!$I$6:$I$105,MATCH($B17,'Sub Tracker'!$A$6:$A$105,0)),"")))</f>
        <v/>
      </c>
      <c r="F17" s="39" t="str">
        <f aca="false">IF($B17="","",IF(IFERROR(INDEX('Sub Tracker'!$Q$6:$Q$105,MATCH($B17,'Sub Tracker'!$A$6:$A$105,0)),"")=0,"",IFERROR(INDEX('Sub Tracker'!$Q$6:$Q$105,MATCH($B17,'Sub Tracker'!$A$6:$A$105,0)),"")))</f>
        <v/>
      </c>
      <c r="G17" s="40" t="str">
        <f aca="false">IF($B17="","",IFERROR(INDEX('Sub Tracker'!$P$6:$P$105,MATCH($B17,'Sub Tracker'!$A$6:$A$105,0)),""))</f>
        <v/>
      </c>
      <c r="H17" s="34" t="str">
        <f aca="false">IF($B17="","",IF(ISNA(MATCH($B17,'Sub Tracker'!$A$6:$A$105,0)),"Not on the Sub Tracker",IF(D17="","Enter the date work ends",IF(E17="","No GL expiry on the tracker",IF(E17&lt;D17,"No: GL "&amp;IF(E17&lt;'Your Requirements'!$B$17,"expired ","expires ")&amp;TEXT(E17,"mmm d, yyyy")&amp;", before the work ends",IF(G17="None","No: no workers’ comp on file",IF(F17="","No workers’ comp expiry on the tracker",IF(F17&lt;D17,"No: workers’ comp "&amp;IF(G17="Exempt","exemption ","")&amp;IF(F17&lt;'Your Requirements'!$B$17,"expired ","expires ")&amp;TEXT(F17,"mmm d, yyyy")&amp;", before the work ends","Yes, to the end of the work"))))))))</f>
        <v/>
      </c>
      <c r="I17" s="40" t="str">
        <f aca="false">IF($B17="","",IFERROR(INDEX('Sub Tracker'!$AD$6:$AD$105,MATCH($B17,'Sub Tracker'!$A$6:$A$105,0)),""))</f>
        <v/>
      </c>
      <c r="J17" s="36"/>
    </row>
    <row r="18" customFormat="false" ht="15" hidden="false" customHeight="false" outlineLevel="0" collapsed="false">
      <c r="A18" s="37"/>
      <c r="B18" s="37"/>
      <c r="C18" s="38"/>
      <c r="D18" s="38"/>
      <c r="E18" s="39" t="str">
        <f aca="false">IF($B18="","",IF(IFERROR(INDEX('Sub Tracker'!$I$6:$I$105,MATCH($B18,'Sub Tracker'!$A$6:$A$105,0)),"")=0,"",IFERROR(INDEX('Sub Tracker'!$I$6:$I$105,MATCH($B18,'Sub Tracker'!$A$6:$A$105,0)),"")))</f>
        <v/>
      </c>
      <c r="F18" s="39" t="str">
        <f aca="false">IF($B18="","",IF(IFERROR(INDEX('Sub Tracker'!$Q$6:$Q$105,MATCH($B18,'Sub Tracker'!$A$6:$A$105,0)),"")=0,"",IFERROR(INDEX('Sub Tracker'!$Q$6:$Q$105,MATCH($B18,'Sub Tracker'!$A$6:$A$105,0)),"")))</f>
        <v/>
      </c>
      <c r="G18" s="40" t="str">
        <f aca="false">IF($B18="","",IFERROR(INDEX('Sub Tracker'!$P$6:$P$105,MATCH($B18,'Sub Tracker'!$A$6:$A$105,0)),""))</f>
        <v/>
      </c>
      <c r="H18" s="34" t="str">
        <f aca="false">IF($B18="","",IF(ISNA(MATCH($B18,'Sub Tracker'!$A$6:$A$105,0)),"Not on the Sub Tracker",IF(D18="","Enter the date work ends",IF(E18="","No GL expiry on the tracker",IF(E18&lt;D18,"No: GL "&amp;IF(E18&lt;'Your Requirements'!$B$17,"expired ","expires ")&amp;TEXT(E18,"mmm d, yyyy")&amp;", before the work ends",IF(G18="None","No: no workers’ comp on file",IF(F18="","No workers’ comp expiry on the tracker",IF(F18&lt;D18,"No: workers’ comp "&amp;IF(G18="Exempt","exemption ","")&amp;IF(F18&lt;'Your Requirements'!$B$17,"expired ","expires ")&amp;TEXT(F18,"mmm d, yyyy")&amp;", before the work ends","Yes, to the end of the work"))))))))</f>
        <v/>
      </c>
      <c r="I18" s="40" t="str">
        <f aca="false">IF($B18="","",IFERROR(INDEX('Sub Tracker'!$AD$6:$AD$105,MATCH($B18,'Sub Tracker'!$A$6:$A$105,0)),""))</f>
        <v/>
      </c>
      <c r="J18" s="36"/>
    </row>
    <row r="19" customFormat="false" ht="15" hidden="false" customHeight="false" outlineLevel="0" collapsed="false">
      <c r="A19" s="37"/>
      <c r="B19" s="37"/>
      <c r="C19" s="38"/>
      <c r="D19" s="38"/>
      <c r="E19" s="39" t="str">
        <f aca="false">IF($B19="","",IF(IFERROR(INDEX('Sub Tracker'!$I$6:$I$105,MATCH($B19,'Sub Tracker'!$A$6:$A$105,0)),"")=0,"",IFERROR(INDEX('Sub Tracker'!$I$6:$I$105,MATCH($B19,'Sub Tracker'!$A$6:$A$105,0)),"")))</f>
        <v/>
      </c>
      <c r="F19" s="39" t="str">
        <f aca="false">IF($B19="","",IF(IFERROR(INDEX('Sub Tracker'!$Q$6:$Q$105,MATCH($B19,'Sub Tracker'!$A$6:$A$105,0)),"")=0,"",IFERROR(INDEX('Sub Tracker'!$Q$6:$Q$105,MATCH($B19,'Sub Tracker'!$A$6:$A$105,0)),"")))</f>
        <v/>
      </c>
      <c r="G19" s="40" t="str">
        <f aca="false">IF($B19="","",IFERROR(INDEX('Sub Tracker'!$P$6:$P$105,MATCH($B19,'Sub Tracker'!$A$6:$A$105,0)),""))</f>
        <v/>
      </c>
      <c r="H19" s="34" t="str">
        <f aca="false">IF($B19="","",IF(ISNA(MATCH($B19,'Sub Tracker'!$A$6:$A$105,0)),"Not on the Sub Tracker",IF(D19="","Enter the date work ends",IF(E19="","No GL expiry on the tracker",IF(E19&lt;D19,"No: GL "&amp;IF(E19&lt;'Your Requirements'!$B$17,"expired ","expires ")&amp;TEXT(E19,"mmm d, yyyy")&amp;", before the work ends",IF(G19="None","No: no workers’ comp on file",IF(F19="","No workers’ comp expiry on the tracker",IF(F19&lt;D19,"No: workers’ comp "&amp;IF(G19="Exempt","exemption ","")&amp;IF(F19&lt;'Your Requirements'!$B$17,"expired ","expires ")&amp;TEXT(F19,"mmm d, yyyy")&amp;", before the work ends","Yes, to the end of the work"))))))))</f>
        <v/>
      </c>
      <c r="I19" s="40" t="str">
        <f aca="false">IF($B19="","",IFERROR(INDEX('Sub Tracker'!$AD$6:$AD$105,MATCH($B19,'Sub Tracker'!$A$6:$A$105,0)),""))</f>
        <v/>
      </c>
      <c r="J19" s="36"/>
    </row>
    <row r="20" customFormat="false" ht="15" hidden="false" customHeight="false" outlineLevel="0" collapsed="false">
      <c r="A20" s="37"/>
      <c r="B20" s="37"/>
      <c r="C20" s="38"/>
      <c r="D20" s="38"/>
      <c r="E20" s="39" t="str">
        <f aca="false">IF($B20="","",IF(IFERROR(INDEX('Sub Tracker'!$I$6:$I$105,MATCH($B20,'Sub Tracker'!$A$6:$A$105,0)),"")=0,"",IFERROR(INDEX('Sub Tracker'!$I$6:$I$105,MATCH($B20,'Sub Tracker'!$A$6:$A$105,0)),"")))</f>
        <v/>
      </c>
      <c r="F20" s="39" t="str">
        <f aca="false">IF($B20="","",IF(IFERROR(INDEX('Sub Tracker'!$Q$6:$Q$105,MATCH($B20,'Sub Tracker'!$A$6:$A$105,0)),"")=0,"",IFERROR(INDEX('Sub Tracker'!$Q$6:$Q$105,MATCH($B20,'Sub Tracker'!$A$6:$A$105,0)),"")))</f>
        <v/>
      </c>
      <c r="G20" s="40" t="str">
        <f aca="false">IF($B20="","",IFERROR(INDEX('Sub Tracker'!$P$6:$P$105,MATCH($B20,'Sub Tracker'!$A$6:$A$105,0)),""))</f>
        <v/>
      </c>
      <c r="H20" s="34" t="str">
        <f aca="false">IF($B20="","",IF(ISNA(MATCH($B20,'Sub Tracker'!$A$6:$A$105,0)),"Not on the Sub Tracker",IF(D20="","Enter the date work ends",IF(E20="","No GL expiry on the tracker",IF(E20&lt;D20,"No: GL "&amp;IF(E20&lt;'Your Requirements'!$B$17,"expired ","expires ")&amp;TEXT(E20,"mmm d, yyyy")&amp;", before the work ends",IF(G20="None","No: no workers’ comp on file",IF(F20="","No workers’ comp expiry on the tracker",IF(F20&lt;D20,"No: workers’ comp "&amp;IF(G20="Exempt","exemption ","")&amp;IF(F20&lt;'Your Requirements'!$B$17,"expired ","expires ")&amp;TEXT(F20,"mmm d, yyyy")&amp;", before the work ends","Yes, to the end of the work"))))))))</f>
        <v/>
      </c>
      <c r="I20" s="40" t="str">
        <f aca="false">IF($B20="","",IFERROR(INDEX('Sub Tracker'!$AD$6:$AD$105,MATCH($B20,'Sub Tracker'!$A$6:$A$105,0)),""))</f>
        <v/>
      </c>
      <c r="J20" s="36"/>
    </row>
    <row r="21" customFormat="false" ht="15" hidden="false" customHeight="false" outlineLevel="0" collapsed="false">
      <c r="A21" s="37"/>
      <c r="B21" s="37"/>
      <c r="C21" s="38"/>
      <c r="D21" s="38"/>
      <c r="E21" s="39" t="str">
        <f aca="false">IF($B21="","",IF(IFERROR(INDEX('Sub Tracker'!$I$6:$I$105,MATCH($B21,'Sub Tracker'!$A$6:$A$105,0)),"")=0,"",IFERROR(INDEX('Sub Tracker'!$I$6:$I$105,MATCH($B21,'Sub Tracker'!$A$6:$A$105,0)),"")))</f>
        <v/>
      </c>
      <c r="F21" s="39" t="str">
        <f aca="false">IF($B21="","",IF(IFERROR(INDEX('Sub Tracker'!$Q$6:$Q$105,MATCH($B21,'Sub Tracker'!$A$6:$A$105,0)),"")=0,"",IFERROR(INDEX('Sub Tracker'!$Q$6:$Q$105,MATCH($B21,'Sub Tracker'!$A$6:$A$105,0)),"")))</f>
        <v/>
      </c>
      <c r="G21" s="40" t="str">
        <f aca="false">IF($B21="","",IFERROR(INDEX('Sub Tracker'!$P$6:$P$105,MATCH($B21,'Sub Tracker'!$A$6:$A$105,0)),""))</f>
        <v/>
      </c>
      <c r="H21" s="34" t="str">
        <f aca="false">IF($B21="","",IF(ISNA(MATCH($B21,'Sub Tracker'!$A$6:$A$105,0)),"Not on the Sub Tracker",IF(D21="","Enter the date work ends",IF(E21="","No GL expiry on the tracker",IF(E21&lt;D21,"No: GL "&amp;IF(E21&lt;'Your Requirements'!$B$17,"expired ","expires ")&amp;TEXT(E21,"mmm d, yyyy")&amp;", before the work ends",IF(G21="None","No: no workers’ comp on file",IF(F21="","No workers’ comp expiry on the tracker",IF(F21&lt;D21,"No: workers’ comp "&amp;IF(G21="Exempt","exemption ","")&amp;IF(F21&lt;'Your Requirements'!$B$17,"expired ","expires ")&amp;TEXT(F21,"mmm d, yyyy")&amp;", before the work ends","Yes, to the end of the work"))))))))</f>
        <v/>
      </c>
      <c r="I21" s="40" t="str">
        <f aca="false">IF($B21="","",IFERROR(INDEX('Sub Tracker'!$AD$6:$AD$105,MATCH($B21,'Sub Tracker'!$A$6:$A$105,0)),""))</f>
        <v/>
      </c>
      <c r="J21" s="36"/>
    </row>
    <row r="22" customFormat="false" ht="15" hidden="false" customHeight="false" outlineLevel="0" collapsed="false">
      <c r="A22" s="37"/>
      <c r="B22" s="37"/>
      <c r="C22" s="38"/>
      <c r="D22" s="38"/>
      <c r="E22" s="39" t="str">
        <f aca="false">IF($B22="","",IF(IFERROR(INDEX('Sub Tracker'!$I$6:$I$105,MATCH($B22,'Sub Tracker'!$A$6:$A$105,0)),"")=0,"",IFERROR(INDEX('Sub Tracker'!$I$6:$I$105,MATCH($B22,'Sub Tracker'!$A$6:$A$105,0)),"")))</f>
        <v/>
      </c>
      <c r="F22" s="39" t="str">
        <f aca="false">IF($B22="","",IF(IFERROR(INDEX('Sub Tracker'!$Q$6:$Q$105,MATCH($B22,'Sub Tracker'!$A$6:$A$105,0)),"")=0,"",IFERROR(INDEX('Sub Tracker'!$Q$6:$Q$105,MATCH($B22,'Sub Tracker'!$A$6:$A$105,0)),"")))</f>
        <v/>
      </c>
      <c r="G22" s="40" t="str">
        <f aca="false">IF($B22="","",IFERROR(INDEX('Sub Tracker'!$P$6:$P$105,MATCH($B22,'Sub Tracker'!$A$6:$A$105,0)),""))</f>
        <v/>
      </c>
      <c r="H22" s="34" t="str">
        <f aca="false">IF($B22="","",IF(ISNA(MATCH($B22,'Sub Tracker'!$A$6:$A$105,0)),"Not on the Sub Tracker",IF(D22="","Enter the date work ends",IF(E22="","No GL expiry on the tracker",IF(E22&lt;D22,"No: GL "&amp;IF(E22&lt;'Your Requirements'!$B$17,"expired ","expires ")&amp;TEXT(E22,"mmm d, yyyy")&amp;", before the work ends",IF(G22="None","No: no workers’ comp on file",IF(F22="","No workers’ comp expiry on the tracker",IF(F22&lt;D22,"No: workers’ comp "&amp;IF(G22="Exempt","exemption ","")&amp;IF(F22&lt;'Your Requirements'!$B$17,"expired ","expires ")&amp;TEXT(F22,"mmm d, yyyy")&amp;", before the work ends","Yes, to the end of the work"))))))))</f>
        <v/>
      </c>
      <c r="I22" s="40" t="str">
        <f aca="false">IF($B22="","",IFERROR(INDEX('Sub Tracker'!$AD$6:$AD$105,MATCH($B22,'Sub Tracker'!$A$6:$A$105,0)),""))</f>
        <v/>
      </c>
      <c r="J22" s="36"/>
    </row>
    <row r="23" customFormat="false" ht="15" hidden="false" customHeight="false" outlineLevel="0" collapsed="false">
      <c r="A23" s="37"/>
      <c r="B23" s="37"/>
      <c r="C23" s="38"/>
      <c r="D23" s="38"/>
      <c r="E23" s="39" t="str">
        <f aca="false">IF($B23="","",IF(IFERROR(INDEX('Sub Tracker'!$I$6:$I$105,MATCH($B23,'Sub Tracker'!$A$6:$A$105,0)),"")=0,"",IFERROR(INDEX('Sub Tracker'!$I$6:$I$105,MATCH($B23,'Sub Tracker'!$A$6:$A$105,0)),"")))</f>
        <v/>
      </c>
      <c r="F23" s="39" t="str">
        <f aca="false">IF($B23="","",IF(IFERROR(INDEX('Sub Tracker'!$Q$6:$Q$105,MATCH($B23,'Sub Tracker'!$A$6:$A$105,0)),"")=0,"",IFERROR(INDEX('Sub Tracker'!$Q$6:$Q$105,MATCH($B23,'Sub Tracker'!$A$6:$A$105,0)),"")))</f>
        <v/>
      </c>
      <c r="G23" s="40" t="str">
        <f aca="false">IF($B23="","",IFERROR(INDEX('Sub Tracker'!$P$6:$P$105,MATCH($B23,'Sub Tracker'!$A$6:$A$105,0)),""))</f>
        <v/>
      </c>
      <c r="H23" s="34" t="str">
        <f aca="false">IF($B23="","",IF(ISNA(MATCH($B23,'Sub Tracker'!$A$6:$A$105,0)),"Not on the Sub Tracker",IF(D23="","Enter the date work ends",IF(E23="","No GL expiry on the tracker",IF(E23&lt;D23,"No: GL "&amp;IF(E23&lt;'Your Requirements'!$B$17,"expired ","expires ")&amp;TEXT(E23,"mmm d, yyyy")&amp;", before the work ends",IF(G23="None","No: no workers’ comp on file",IF(F23="","No workers’ comp expiry on the tracker",IF(F23&lt;D23,"No: workers’ comp "&amp;IF(G23="Exempt","exemption ","")&amp;IF(F23&lt;'Your Requirements'!$B$17,"expired ","expires ")&amp;TEXT(F23,"mmm d, yyyy")&amp;", before the work ends","Yes, to the end of the work"))))))))</f>
        <v/>
      </c>
      <c r="I23" s="40" t="str">
        <f aca="false">IF($B23="","",IFERROR(INDEX('Sub Tracker'!$AD$6:$AD$105,MATCH($B23,'Sub Tracker'!$A$6:$A$105,0)),""))</f>
        <v/>
      </c>
      <c r="J23" s="36"/>
    </row>
    <row r="24" customFormat="false" ht="15" hidden="false" customHeight="false" outlineLevel="0" collapsed="false">
      <c r="A24" s="37"/>
      <c r="B24" s="37"/>
      <c r="C24" s="38"/>
      <c r="D24" s="38"/>
      <c r="E24" s="39" t="str">
        <f aca="false">IF($B24="","",IF(IFERROR(INDEX('Sub Tracker'!$I$6:$I$105,MATCH($B24,'Sub Tracker'!$A$6:$A$105,0)),"")=0,"",IFERROR(INDEX('Sub Tracker'!$I$6:$I$105,MATCH($B24,'Sub Tracker'!$A$6:$A$105,0)),"")))</f>
        <v/>
      </c>
      <c r="F24" s="39" t="str">
        <f aca="false">IF($B24="","",IF(IFERROR(INDEX('Sub Tracker'!$Q$6:$Q$105,MATCH($B24,'Sub Tracker'!$A$6:$A$105,0)),"")=0,"",IFERROR(INDEX('Sub Tracker'!$Q$6:$Q$105,MATCH($B24,'Sub Tracker'!$A$6:$A$105,0)),"")))</f>
        <v/>
      </c>
      <c r="G24" s="40" t="str">
        <f aca="false">IF($B24="","",IFERROR(INDEX('Sub Tracker'!$P$6:$P$105,MATCH($B24,'Sub Tracker'!$A$6:$A$105,0)),""))</f>
        <v/>
      </c>
      <c r="H24" s="34" t="str">
        <f aca="false">IF($B24="","",IF(ISNA(MATCH($B24,'Sub Tracker'!$A$6:$A$105,0)),"Not on the Sub Tracker",IF(D24="","Enter the date work ends",IF(E24="","No GL expiry on the tracker",IF(E24&lt;D24,"No: GL "&amp;IF(E24&lt;'Your Requirements'!$B$17,"expired ","expires ")&amp;TEXT(E24,"mmm d, yyyy")&amp;", before the work ends",IF(G24="None","No: no workers’ comp on file",IF(F24="","No workers’ comp expiry on the tracker",IF(F24&lt;D24,"No: workers’ comp "&amp;IF(G24="Exempt","exemption ","")&amp;IF(F24&lt;'Your Requirements'!$B$17,"expired ","expires ")&amp;TEXT(F24,"mmm d, yyyy")&amp;", before the work ends","Yes, to the end of the work"))))))))</f>
        <v/>
      </c>
      <c r="I24" s="40" t="str">
        <f aca="false">IF($B24="","",IFERROR(INDEX('Sub Tracker'!$AD$6:$AD$105,MATCH($B24,'Sub Tracker'!$A$6:$A$105,0)),""))</f>
        <v/>
      </c>
      <c r="J24" s="36"/>
    </row>
    <row r="25" customFormat="false" ht="15" hidden="false" customHeight="false" outlineLevel="0" collapsed="false">
      <c r="A25" s="37"/>
      <c r="B25" s="37"/>
      <c r="C25" s="38"/>
      <c r="D25" s="38"/>
      <c r="E25" s="39" t="str">
        <f aca="false">IF($B25="","",IF(IFERROR(INDEX('Sub Tracker'!$I$6:$I$105,MATCH($B25,'Sub Tracker'!$A$6:$A$105,0)),"")=0,"",IFERROR(INDEX('Sub Tracker'!$I$6:$I$105,MATCH($B25,'Sub Tracker'!$A$6:$A$105,0)),"")))</f>
        <v/>
      </c>
      <c r="F25" s="39" t="str">
        <f aca="false">IF($B25="","",IF(IFERROR(INDEX('Sub Tracker'!$Q$6:$Q$105,MATCH($B25,'Sub Tracker'!$A$6:$A$105,0)),"")=0,"",IFERROR(INDEX('Sub Tracker'!$Q$6:$Q$105,MATCH($B25,'Sub Tracker'!$A$6:$A$105,0)),"")))</f>
        <v/>
      </c>
      <c r="G25" s="40" t="str">
        <f aca="false">IF($B25="","",IFERROR(INDEX('Sub Tracker'!$P$6:$P$105,MATCH($B25,'Sub Tracker'!$A$6:$A$105,0)),""))</f>
        <v/>
      </c>
      <c r="H25" s="34" t="str">
        <f aca="false">IF($B25="","",IF(ISNA(MATCH($B25,'Sub Tracker'!$A$6:$A$105,0)),"Not on the Sub Tracker",IF(D25="","Enter the date work ends",IF(E25="","No GL expiry on the tracker",IF(E25&lt;D25,"No: GL "&amp;IF(E25&lt;'Your Requirements'!$B$17,"expired ","expires ")&amp;TEXT(E25,"mmm d, yyyy")&amp;", before the work ends",IF(G25="None","No: no workers’ comp on file",IF(F25="","No workers’ comp expiry on the tracker",IF(F25&lt;D25,"No: workers’ comp "&amp;IF(G25="Exempt","exemption ","")&amp;IF(F25&lt;'Your Requirements'!$B$17,"expired ","expires ")&amp;TEXT(F25,"mmm d, yyyy")&amp;", before the work ends","Yes, to the end of the work"))))))))</f>
        <v/>
      </c>
      <c r="I25" s="40" t="str">
        <f aca="false">IF($B25="","",IFERROR(INDEX('Sub Tracker'!$AD$6:$AD$105,MATCH($B25,'Sub Tracker'!$A$6:$A$105,0)),""))</f>
        <v/>
      </c>
      <c r="J25" s="36"/>
    </row>
    <row r="26" customFormat="false" ht="15" hidden="false" customHeight="false" outlineLevel="0" collapsed="false">
      <c r="A26" s="37"/>
      <c r="B26" s="37"/>
      <c r="C26" s="38"/>
      <c r="D26" s="38"/>
      <c r="E26" s="39" t="str">
        <f aca="false">IF($B26="","",IF(IFERROR(INDEX('Sub Tracker'!$I$6:$I$105,MATCH($B26,'Sub Tracker'!$A$6:$A$105,0)),"")=0,"",IFERROR(INDEX('Sub Tracker'!$I$6:$I$105,MATCH($B26,'Sub Tracker'!$A$6:$A$105,0)),"")))</f>
        <v/>
      </c>
      <c r="F26" s="39" t="str">
        <f aca="false">IF($B26="","",IF(IFERROR(INDEX('Sub Tracker'!$Q$6:$Q$105,MATCH($B26,'Sub Tracker'!$A$6:$A$105,0)),"")=0,"",IFERROR(INDEX('Sub Tracker'!$Q$6:$Q$105,MATCH($B26,'Sub Tracker'!$A$6:$A$105,0)),"")))</f>
        <v/>
      </c>
      <c r="G26" s="40" t="str">
        <f aca="false">IF($B26="","",IFERROR(INDEX('Sub Tracker'!$P$6:$P$105,MATCH($B26,'Sub Tracker'!$A$6:$A$105,0)),""))</f>
        <v/>
      </c>
      <c r="H26" s="34" t="str">
        <f aca="false">IF($B26="","",IF(ISNA(MATCH($B26,'Sub Tracker'!$A$6:$A$105,0)),"Not on the Sub Tracker",IF(D26="","Enter the date work ends",IF(E26="","No GL expiry on the tracker",IF(E26&lt;D26,"No: GL "&amp;IF(E26&lt;'Your Requirements'!$B$17,"expired ","expires ")&amp;TEXT(E26,"mmm d, yyyy")&amp;", before the work ends",IF(G26="None","No: no workers’ comp on file",IF(F26="","No workers’ comp expiry on the tracker",IF(F26&lt;D26,"No: workers’ comp "&amp;IF(G26="Exempt","exemption ","")&amp;IF(F26&lt;'Your Requirements'!$B$17,"expired ","expires ")&amp;TEXT(F26,"mmm d, yyyy")&amp;", before the work ends","Yes, to the end of the work"))))))))</f>
        <v/>
      </c>
      <c r="I26" s="40" t="str">
        <f aca="false">IF($B26="","",IFERROR(INDEX('Sub Tracker'!$AD$6:$AD$105,MATCH($B26,'Sub Tracker'!$A$6:$A$105,0)),""))</f>
        <v/>
      </c>
      <c r="J26" s="36"/>
    </row>
    <row r="27" customFormat="false" ht="15" hidden="false" customHeight="false" outlineLevel="0" collapsed="false">
      <c r="A27" s="37"/>
      <c r="B27" s="37"/>
      <c r="C27" s="38"/>
      <c r="D27" s="38"/>
      <c r="E27" s="39" t="str">
        <f aca="false">IF($B27="","",IF(IFERROR(INDEX('Sub Tracker'!$I$6:$I$105,MATCH($B27,'Sub Tracker'!$A$6:$A$105,0)),"")=0,"",IFERROR(INDEX('Sub Tracker'!$I$6:$I$105,MATCH($B27,'Sub Tracker'!$A$6:$A$105,0)),"")))</f>
        <v/>
      </c>
      <c r="F27" s="39" t="str">
        <f aca="false">IF($B27="","",IF(IFERROR(INDEX('Sub Tracker'!$Q$6:$Q$105,MATCH($B27,'Sub Tracker'!$A$6:$A$105,0)),"")=0,"",IFERROR(INDEX('Sub Tracker'!$Q$6:$Q$105,MATCH($B27,'Sub Tracker'!$A$6:$A$105,0)),"")))</f>
        <v/>
      </c>
      <c r="G27" s="40" t="str">
        <f aca="false">IF($B27="","",IFERROR(INDEX('Sub Tracker'!$P$6:$P$105,MATCH($B27,'Sub Tracker'!$A$6:$A$105,0)),""))</f>
        <v/>
      </c>
      <c r="H27" s="34" t="str">
        <f aca="false">IF($B27="","",IF(ISNA(MATCH($B27,'Sub Tracker'!$A$6:$A$105,0)),"Not on the Sub Tracker",IF(D27="","Enter the date work ends",IF(E27="","No GL expiry on the tracker",IF(E27&lt;D27,"No: GL "&amp;IF(E27&lt;'Your Requirements'!$B$17,"expired ","expires ")&amp;TEXT(E27,"mmm d, yyyy")&amp;", before the work ends",IF(G27="None","No: no workers’ comp on file",IF(F27="","No workers’ comp expiry on the tracker",IF(F27&lt;D27,"No: workers’ comp "&amp;IF(G27="Exempt","exemption ","")&amp;IF(F27&lt;'Your Requirements'!$B$17,"expired ","expires ")&amp;TEXT(F27,"mmm d, yyyy")&amp;", before the work ends","Yes, to the end of the work"))))))))</f>
        <v/>
      </c>
      <c r="I27" s="40" t="str">
        <f aca="false">IF($B27="","",IFERROR(INDEX('Sub Tracker'!$AD$6:$AD$105,MATCH($B27,'Sub Tracker'!$A$6:$A$105,0)),""))</f>
        <v/>
      </c>
      <c r="J27" s="36"/>
    </row>
    <row r="28" customFormat="false" ht="15" hidden="false" customHeight="false" outlineLevel="0" collapsed="false">
      <c r="A28" s="37"/>
      <c r="B28" s="37"/>
      <c r="C28" s="38"/>
      <c r="D28" s="38"/>
      <c r="E28" s="39" t="str">
        <f aca="false">IF($B28="","",IF(IFERROR(INDEX('Sub Tracker'!$I$6:$I$105,MATCH($B28,'Sub Tracker'!$A$6:$A$105,0)),"")=0,"",IFERROR(INDEX('Sub Tracker'!$I$6:$I$105,MATCH($B28,'Sub Tracker'!$A$6:$A$105,0)),"")))</f>
        <v/>
      </c>
      <c r="F28" s="39" t="str">
        <f aca="false">IF($B28="","",IF(IFERROR(INDEX('Sub Tracker'!$Q$6:$Q$105,MATCH($B28,'Sub Tracker'!$A$6:$A$105,0)),"")=0,"",IFERROR(INDEX('Sub Tracker'!$Q$6:$Q$105,MATCH($B28,'Sub Tracker'!$A$6:$A$105,0)),"")))</f>
        <v/>
      </c>
      <c r="G28" s="40" t="str">
        <f aca="false">IF($B28="","",IFERROR(INDEX('Sub Tracker'!$P$6:$P$105,MATCH($B28,'Sub Tracker'!$A$6:$A$105,0)),""))</f>
        <v/>
      </c>
      <c r="H28" s="34" t="str">
        <f aca="false">IF($B28="","",IF(ISNA(MATCH($B28,'Sub Tracker'!$A$6:$A$105,0)),"Not on the Sub Tracker",IF(D28="","Enter the date work ends",IF(E28="","No GL expiry on the tracker",IF(E28&lt;D28,"No: GL "&amp;IF(E28&lt;'Your Requirements'!$B$17,"expired ","expires ")&amp;TEXT(E28,"mmm d, yyyy")&amp;", before the work ends",IF(G28="None","No: no workers’ comp on file",IF(F28="","No workers’ comp expiry on the tracker",IF(F28&lt;D28,"No: workers’ comp "&amp;IF(G28="Exempt","exemption ","")&amp;IF(F28&lt;'Your Requirements'!$B$17,"expired ","expires ")&amp;TEXT(F28,"mmm d, yyyy")&amp;", before the work ends","Yes, to the end of the work"))))))))</f>
        <v/>
      </c>
      <c r="I28" s="40" t="str">
        <f aca="false">IF($B28="","",IFERROR(INDEX('Sub Tracker'!$AD$6:$AD$105,MATCH($B28,'Sub Tracker'!$A$6:$A$105,0)),""))</f>
        <v/>
      </c>
      <c r="J28" s="36"/>
    </row>
    <row r="29" customFormat="false" ht="15" hidden="false" customHeight="false" outlineLevel="0" collapsed="false">
      <c r="A29" s="37"/>
      <c r="B29" s="37"/>
      <c r="C29" s="38"/>
      <c r="D29" s="38"/>
      <c r="E29" s="39" t="str">
        <f aca="false">IF($B29="","",IF(IFERROR(INDEX('Sub Tracker'!$I$6:$I$105,MATCH($B29,'Sub Tracker'!$A$6:$A$105,0)),"")=0,"",IFERROR(INDEX('Sub Tracker'!$I$6:$I$105,MATCH($B29,'Sub Tracker'!$A$6:$A$105,0)),"")))</f>
        <v/>
      </c>
      <c r="F29" s="39" t="str">
        <f aca="false">IF($B29="","",IF(IFERROR(INDEX('Sub Tracker'!$Q$6:$Q$105,MATCH($B29,'Sub Tracker'!$A$6:$A$105,0)),"")=0,"",IFERROR(INDEX('Sub Tracker'!$Q$6:$Q$105,MATCH($B29,'Sub Tracker'!$A$6:$A$105,0)),"")))</f>
        <v/>
      </c>
      <c r="G29" s="40" t="str">
        <f aca="false">IF($B29="","",IFERROR(INDEX('Sub Tracker'!$P$6:$P$105,MATCH($B29,'Sub Tracker'!$A$6:$A$105,0)),""))</f>
        <v/>
      </c>
      <c r="H29" s="34" t="str">
        <f aca="false">IF($B29="","",IF(ISNA(MATCH($B29,'Sub Tracker'!$A$6:$A$105,0)),"Not on the Sub Tracker",IF(D29="","Enter the date work ends",IF(E29="","No GL expiry on the tracker",IF(E29&lt;D29,"No: GL "&amp;IF(E29&lt;'Your Requirements'!$B$17,"expired ","expires ")&amp;TEXT(E29,"mmm d, yyyy")&amp;", before the work ends",IF(G29="None","No: no workers’ comp on file",IF(F29="","No workers’ comp expiry on the tracker",IF(F29&lt;D29,"No: workers’ comp "&amp;IF(G29="Exempt","exemption ","")&amp;IF(F29&lt;'Your Requirements'!$B$17,"expired ","expires ")&amp;TEXT(F29,"mmm d, yyyy")&amp;", before the work ends","Yes, to the end of the work"))))))))</f>
        <v/>
      </c>
      <c r="I29" s="40" t="str">
        <f aca="false">IF($B29="","",IFERROR(INDEX('Sub Tracker'!$AD$6:$AD$105,MATCH($B29,'Sub Tracker'!$A$6:$A$105,0)),""))</f>
        <v/>
      </c>
      <c r="J29" s="36"/>
    </row>
    <row r="30" customFormat="false" ht="15" hidden="false" customHeight="false" outlineLevel="0" collapsed="false">
      <c r="A30" s="37"/>
      <c r="B30" s="37"/>
      <c r="C30" s="38"/>
      <c r="D30" s="38"/>
      <c r="E30" s="39" t="str">
        <f aca="false">IF($B30="","",IF(IFERROR(INDEX('Sub Tracker'!$I$6:$I$105,MATCH($B30,'Sub Tracker'!$A$6:$A$105,0)),"")=0,"",IFERROR(INDEX('Sub Tracker'!$I$6:$I$105,MATCH($B30,'Sub Tracker'!$A$6:$A$105,0)),"")))</f>
        <v/>
      </c>
      <c r="F30" s="39" t="str">
        <f aca="false">IF($B30="","",IF(IFERROR(INDEX('Sub Tracker'!$Q$6:$Q$105,MATCH($B30,'Sub Tracker'!$A$6:$A$105,0)),"")=0,"",IFERROR(INDEX('Sub Tracker'!$Q$6:$Q$105,MATCH($B30,'Sub Tracker'!$A$6:$A$105,0)),"")))</f>
        <v/>
      </c>
      <c r="G30" s="40" t="str">
        <f aca="false">IF($B30="","",IFERROR(INDEX('Sub Tracker'!$P$6:$P$105,MATCH($B30,'Sub Tracker'!$A$6:$A$105,0)),""))</f>
        <v/>
      </c>
      <c r="H30" s="34" t="str">
        <f aca="false">IF($B30="","",IF(ISNA(MATCH($B30,'Sub Tracker'!$A$6:$A$105,0)),"Not on the Sub Tracker",IF(D30="","Enter the date work ends",IF(E30="","No GL expiry on the tracker",IF(E30&lt;D30,"No: GL "&amp;IF(E30&lt;'Your Requirements'!$B$17,"expired ","expires ")&amp;TEXT(E30,"mmm d, yyyy")&amp;", before the work ends",IF(G30="None","No: no workers’ comp on file",IF(F30="","No workers’ comp expiry on the tracker",IF(F30&lt;D30,"No: workers’ comp "&amp;IF(G30="Exempt","exemption ","")&amp;IF(F30&lt;'Your Requirements'!$B$17,"expired ","expires ")&amp;TEXT(F30,"mmm d, yyyy")&amp;", before the work ends","Yes, to the end of the work"))))))))</f>
        <v/>
      </c>
      <c r="I30" s="40" t="str">
        <f aca="false">IF($B30="","",IFERROR(INDEX('Sub Tracker'!$AD$6:$AD$105,MATCH($B30,'Sub Tracker'!$A$6:$A$105,0)),""))</f>
        <v/>
      </c>
      <c r="J30" s="36"/>
    </row>
    <row r="31" customFormat="false" ht="15" hidden="false" customHeight="false" outlineLevel="0" collapsed="false">
      <c r="A31" s="37"/>
      <c r="B31" s="37"/>
      <c r="C31" s="38"/>
      <c r="D31" s="38"/>
      <c r="E31" s="39" t="str">
        <f aca="false">IF($B31="","",IF(IFERROR(INDEX('Sub Tracker'!$I$6:$I$105,MATCH($B31,'Sub Tracker'!$A$6:$A$105,0)),"")=0,"",IFERROR(INDEX('Sub Tracker'!$I$6:$I$105,MATCH($B31,'Sub Tracker'!$A$6:$A$105,0)),"")))</f>
        <v/>
      </c>
      <c r="F31" s="39" t="str">
        <f aca="false">IF($B31="","",IF(IFERROR(INDEX('Sub Tracker'!$Q$6:$Q$105,MATCH($B31,'Sub Tracker'!$A$6:$A$105,0)),"")=0,"",IFERROR(INDEX('Sub Tracker'!$Q$6:$Q$105,MATCH($B31,'Sub Tracker'!$A$6:$A$105,0)),"")))</f>
        <v/>
      </c>
      <c r="G31" s="40" t="str">
        <f aca="false">IF($B31="","",IFERROR(INDEX('Sub Tracker'!$P$6:$P$105,MATCH($B31,'Sub Tracker'!$A$6:$A$105,0)),""))</f>
        <v/>
      </c>
      <c r="H31" s="34" t="str">
        <f aca="false">IF($B31="","",IF(ISNA(MATCH($B31,'Sub Tracker'!$A$6:$A$105,0)),"Not on the Sub Tracker",IF(D31="","Enter the date work ends",IF(E31="","No GL expiry on the tracker",IF(E31&lt;D31,"No: GL "&amp;IF(E31&lt;'Your Requirements'!$B$17,"expired ","expires ")&amp;TEXT(E31,"mmm d, yyyy")&amp;", before the work ends",IF(G31="None","No: no workers’ comp on file",IF(F31="","No workers’ comp expiry on the tracker",IF(F31&lt;D31,"No: workers’ comp "&amp;IF(G31="Exempt","exemption ","")&amp;IF(F31&lt;'Your Requirements'!$B$17,"expired ","expires ")&amp;TEXT(F31,"mmm d, yyyy")&amp;", before the work ends","Yes, to the end of the work"))))))))</f>
        <v/>
      </c>
      <c r="I31" s="40" t="str">
        <f aca="false">IF($B31="","",IFERROR(INDEX('Sub Tracker'!$AD$6:$AD$105,MATCH($B31,'Sub Tracker'!$A$6:$A$105,0)),""))</f>
        <v/>
      </c>
      <c r="J31" s="36"/>
    </row>
    <row r="32" customFormat="false" ht="15" hidden="false" customHeight="false" outlineLevel="0" collapsed="false">
      <c r="A32" s="37"/>
      <c r="B32" s="37"/>
      <c r="C32" s="38"/>
      <c r="D32" s="38"/>
      <c r="E32" s="39" t="str">
        <f aca="false">IF($B32="","",IF(IFERROR(INDEX('Sub Tracker'!$I$6:$I$105,MATCH($B32,'Sub Tracker'!$A$6:$A$105,0)),"")=0,"",IFERROR(INDEX('Sub Tracker'!$I$6:$I$105,MATCH($B32,'Sub Tracker'!$A$6:$A$105,0)),"")))</f>
        <v/>
      </c>
      <c r="F32" s="39" t="str">
        <f aca="false">IF($B32="","",IF(IFERROR(INDEX('Sub Tracker'!$Q$6:$Q$105,MATCH($B32,'Sub Tracker'!$A$6:$A$105,0)),"")=0,"",IFERROR(INDEX('Sub Tracker'!$Q$6:$Q$105,MATCH($B32,'Sub Tracker'!$A$6:$A$105,0)),"")))</f>
        <v/>
      </c>
      <c r="G32" s="40" t="str">
        <f aca="false">IF($B32="","",IFERROR(INDEX('Sub Tracker'!$P$6:$P$105,MATCH($B32,'Sub Tracker'!$A$6:$A$105,0)),""))</f>
        <v/>
      </c>
      <c r="H32" s="34" t="str">
        <f aca="false">IF($B32="","",IF(ISNA(MATCH($B32,'Sub Tracker'!$A$6:$A$105,0)),"Not on the Sub Tracker",IF(D32="","Enter the date work ends",IF(E32="","No GL expiry on the tracker",IF(E32&lt;D32,"No: GL "&amp;IF(E32&lt;'Your Requirements'!$B$17,"expired ","expires ")&amp;TEXT(E32,"mmm d, yyyy")&amp;", before the work ends",IF(G32="None","No: no workers’ comp on file",IF(F32="","No workers’ comp expiry on the tracker",IF(F32&lt;D32,"No: workers’ comp "&amp;IF(G32="Exempt","exemption ","")&amp;IF(F32&lt;'Your Requirements'!$B$17,"expired ","expires ")&amp;TEXT(F32,"mmm d, yyyy")&amp;", before the work ends","Yes, to the end of the work"))))))))</f>
        <v/>
      </c>
      <c r="I32" s="40" t="str">
        <f aca="false">IF($B32="","",IFERROR(INDEX('Sub Tracker'!$AD$6:$AD$105,MATCH($B32,'Sub Tracker'!$A$6:$A$105,0)),""))</f>
        <v/>
      </c>
      <c r="J32" s="36"/>
    </row>
    <row r="33" customFormat="false" ht="15" hidden="false" customHeight="false" outlineLevel="0" collapsed="false">
      <c r="A33" s="37"/>
      <c r="B33" s="37"/>
      <c r="C33" s="38"/>
      <c r="D33" s="38"/>
      <c r="E33" s="39" t="str">
        <f aca="false">IF($B33="","",IF(IFERROR(INDEX('Sub Tracker'!$I$6:$I$105,MATCH($B33,'Sub Tracker'!$A$6:$A$105,0)),"")=0,"",IFERROR(INDEX('Sub Tracker'!$I$6:$I$105,MATCH($B33,'Sub Tracker'!$A$6:$A$105,0)),"")))</f>
        <v/>
      </c>
      <c r="F33" s="39" t="str">
        <f aca="false">IF($B33="","",IF(IFERROR(INDEX('Sub Tracker'!$Q$6:$Q$105,MATCH($B33,'Sub Tracker'!$A$6:$A$105,0)),"")=0,"",IFERROR(INDEX('Sub Tracker'!$Q$6:$Q$105,MATCH($B33,'Sub Tracker'!$A$6:$A$105,0)),"")))</f>
        <v/>
      </c>
      <c r="G33" s="40" t="str">
        <f aca="false">IF($B33="","",IFERROR(INDEX('Sub Tracker'!$P$6:$P$105,MATCH($B33,'Sub Tracker'!$A$6:$A$105,0)),""))</f>
        <v/>
      </c>
      <c r="H33" s="34" t="str">
        <f aca="false">IF($B33="","",IF(ISNA(MATCH($B33,'Sub Tracker'!$A$6:$A$105,0)),"Not on the Sub Tracker",IF(D33="","Enter the date work ends",IF(E33="","No GL expiry on the tracker",IF(E33&lt;D33,"No: GL "&amp;IF(E33&lt;'Your Requirements'!$B$17,"expired ","expires ")&amp;TEXT(E33,"mmm d, yyyy")&amp;", before the work ends",IF(G33="None","No: no workers’ comp on file",IF(F33="","No workers’ comp expiry on the tracker",IF(F33&lt;D33,"No: workers’ comp "&amp;IF(G33="Exempt","exemption ","")&amp;IF(F33&lt;'Your Requirements'!$B$17,"expired ","expires ")&amp;TEXT(F33,"mmm d, yyyy")&amp;", before the work ends","Yes, to the end of the work"))))))))</f>
        <v/>
      </c>
      <c r="I33" s="40" t="str">
        <f aca="false">IF($B33="","",IFERROR(INDEX('Sub Tracker'!$AD$6:$AD$105,MATCH($B33,'Sub Tracker'!$A$6:$A$105,0)),""))</f>
        <v/>
      </c>
      <c r="J33" s="36"/>
    </row>
    <row r="34" customFormat="false" ht="15" hidden="false" customHeight="false" outlineLevel="0" collapsed="false">
      <c r="A34" s="37"/>
      <c r="B34" s="37"/>
      <c r="C34" s="38"/>
      <c r="D34" s="38"/>
      <c r="E34" s="39" t="str">
        <f aca="false">IF($B34="","",IF(IFERROR(INDEX('Sub Tracker'!$I$6:$I$105,MATCH($B34,'Sub Tracker'!$A$6:$A$105,0)),"")=0,"",IFERROR(INDEX('Sub Tracker'!$I$6:$I$105,MATCH($B34,'Sub Tracker'!$A$6:$A$105,0)),"")))</f>
        <v/>
      </c>
      <c r="F34" s="39" t="str">
        <f aca="false">IF($B34="","",IF(IFERROR(INDEX('Sub Tracker'!$Q$6:$Q$105,MATCH($B34,'Sub Tracker'!$A$6:$A$105,0)),"")=0,"",IFERROR(INDEX('Sub Tracker'!$Q$6:$Q$105,MATCH($B34,'Sub Tracker'!$A$6:$A$105,0)),"")))</f>
        <v/>
      </c>
      <c r="G34" s="40" t="str">
        <f aca="false">IF($B34="","",IFERROR(INDEX('Sub Tracker'!$P$6:$P$105,MATCH($B34,'Sub Tracker'!$A$6:$A$105,0)),""))</f>
        <v/>
      </c>
      <c r="H34" s="34" t="str">
        <f aca="false">IF($B34="","",IF(ISNA(MATCH($B34,'Sub Tracker'!$A$6:$A$105,0)),"Not on the Sub Tracker",IF(D34="","Enter the date work ends",IF(E34="","No GL expiry on the tracker",IF(E34&lt;D34,"No: GL "&amp;IF(E34&lt;'Your Requirements'!$B$17,"expired ","expires ")&amp;TEXT(E34,"mmm d, yyyy")&amp;", before the work ends",IF(G34="None","No: no workers’ comp on file",IF(F34="","No workers’ comp expiry on the tracker",IF(F34&lt;D34,"No: workers’ comp "&amp;IF(G34="Exempt","exemption ","")&amp;IF(F34&lt;'Your Requirements'!$B$17,"expired ","expires ")&amp;TEXT(F34,"mmm d, yyyy")&amp;", before the work ends","Yes, to the end of the work"))))))))</f>
        <v/>
      </c>
      <c r="I34" s="40" t="str">
        <f aca="false">IF($B34="","",IFERROR(INDEX('Sub Tracker'!$AD$6:$AD$105,MATCH($B34,'Sub Tracker'!$A$6:$A$105,0)),""))</f>
        <v/>
      </c>
      <c r="J34" s="36"/>
    </row>
    <row r="35" customFormat="false" ht="15" hidden="false" customHeight="false" outlineLevel="0" collapsed="false">
      <c r="A35" s="37"/>
      <c r="B35" s="37"/>
      <c r="C35" s="38"/>
      <c r="D35" s="38"/>
      <c r="E35" s="39" t="str">
        <f aca="false">IF($B35="","",IF(IFERROR(INDEX('Sub Tracker'!$I$6:$I$105,MATCH($B35,'Sub Tracker'!$A$6:$A$105,0)),"")=0,"",IFERROR(INDEX('Sub Tracker'!$I$6:$I$105,MATCH($B35,'Sub Tracker'!$A$6:$A$105,0)),"")))</f>
        <v/>
      </c>
      <c r="F35" s="39" t="str">
        <f aca="false">IF($B35="","",IF(IFERROR(INDEX('Sub Tracker'!$Q$6:$Q$105,MATCH($B35,'Sub Tracker'!$A$6:$A$105,0)),"")=0,"",IFERROR(INDEX('Sub Tracker'!$Q$6:$Q$105,MATCH($B35,'Sub Tracker'!$A$6:$A$105,0)),"")))</f>
        <v/>
      </c>
      <c r="G35" s="40" t="str">
        <f aca="false">IF($B35="","",IFERROR(INDEX('Sub Tracker'!$P$6:$P$105,MATCH($B35,'Sub Tracker'!$A$6:$A$105,0)),""))</f>
        <v/>
      </c>
      <c r="H35" s="34" t="str">
        <f aca="false">IF($B35="","",IF(ISNA(MATCH($B35,'Sub Tracker'!$A$6:$A$105,0)),"Not on the Sub Tracker",IF(D35="","Enter the date work ends",IF(E35="","No GL expiry on the tracker",IF(E35&lt;D35,"No: GL "&amp;IF(E35&lt;'Your Requirements'!$B$17,"expired ","expires ")&amp;TEXT(E35,"mmm d, yyyy")&amp;", before the work ends",IF(G35="None","No: no workers’ comp on file",IF(F35="","No workers’ comp expiry on the tracker",IF(F35&lt;D35,"No: workers’ comp "&amp;IF(G35="Exempt","exemption ","")&amp;IF(F35&lt;'Your Requirements'!$B$17,"expired ","expires ")&amp;TEXT(F35,"mmm d, yyyy")&amp;", before the work ends","Yes, to the end of the work"))))))))</f>
        <v/>
      </c>
      <c r="I35" s="40" t="str">
        <f aca="false">IF($B35="","",IFERROR(INDEX('Sub Tracker'!$AD$6:$AD$105,MATCH($B35,'Sub Tracker'!$A$6:$A$105,0)),""))</f>
        <v/>
      </c>
      <c r="J35" s="36"/>
    </row>
    <row r="36" customFormat="false" ht="15" hidden="false" customHeight="false" outlineLevel="0" collapsed="false">
      <c r="A36" s="37"/>
      <c r="B36" s="37"/>
      <c r="C36" s="38"/>
      <c r="D36" s="38"/>
      <c r="E36" s="39" t="str">
        <f aca="false">IF($B36="","",IF(IFERROR(INDEX('Sub Tracker'!$I$6:$I$105,MATCH($B36,'Sub Tracker'!$A$6:$A$105,0)),"")=0,"",IFERROR(INDEX('Sub Tracker'!$I$6:$I$105,MATCH($B36,'Sub Tracker'!$A$6:$A$105,0)),"")))</f>
        <v/>
      </c>
      <c r="F36" s="39" t="str">
        <f aca="false">IF($B36="","",IF(IFERROR(INDEX('Sub Tracker'!$Q$6:$Q$105,MATCH($B36,'Sub Tracker'!$A$6:$A$105,0)),"")=0,"",IFERROR(INDEX('Sub Tracker'!$Q$6:$Q$105,MATCH($B36,'Sub Tracker'!$A$6:$A$105,0)),"")))</f>
        <v/>
      </c>
      <c r="G36" s="40" t="str">
        <f aca="false">IF($B36="","",IFERROR(INDEX('Sub Tracker'!$P$6:$P$105,MATCH($B36,'Sub Tracker'!$A$6:$A$105,0)),""))</f>
        <v/>
      </c>
      <c r="H36" s="34" t="str">
        <f aca="false">IF($B36="","",IF(ISNA(MATCH($B36,'Sub Tracker'!$A$6:$A$105,0)),"Not on the Sub Tracker",IF(D36="","Enter the date work ends",IF(E36="","No GL expiry on the tracker",IF(E36&lt;D36,"No: GL "&amp;IF(E36&lt;'Your Requirements'!$B$17,"expired ","expires ")&amp;TEXT(E36,"mmm d, yyyy")&amp;", before the work ends",IF(G36="None","No: no workers’ comp on file",IF(F36="","No workers’ comp expiry on the tracker",IF(F36&lt;D36,"No: workers’ comp "&amp;IF(G36="Exempt","exemption ","")&amp;IF(F36&lt;'Your Requirements'!$B$17,"expired ","expires ")&amp;TEXT(F36,"mmm d, yyyy")&amp;", before the work ends","Yes, to the end of the work"))))))))</f>
        <v/>
      </c>
      <c r="I36" s="40" t="str">
        <f aca="false">IF($B36="","",IFERROR(INDEX('Sub Tracker'!$AD$6:$AD$105,MATCH($B36,'Sub Tracker'!$A$6:$A$105,0)),""))</f>
        <v/>
      </c>
      <c r="J36" s="36"/>
    </row>
    <row r="37" customFormat="false" ht="15" hidden="false" customHeight="false" outlineLevel="0" collapsed="false">
      <c r="A37" s="37"/>
      <c r="B37" s="37"/>
      <c r="C37" s="38"/>
      <c r="D37" s="38"/>
      <c r="E37" s="39" t="str">
        <f aca="false">IF($B37="","",IF(IFERROR(INDEX('Sub Tracker'!$I$6:$I$105,MATCH($B37,'Sub Tracker'!$A$6:$A$105,0)),"")=0,"",IFERROR(INDEX('Sub Tracker'!$I$6:$I$105,MATCH($B37,'Sub Tracker'!$A$6:$A$105,0)),"")))</f>
        <v/>
      </c>
      <c r="F37" s="39" t="str">
        <f aca="false">IF($B37="","",IF(IFERROR(INDEX('Sub Tracker'!$Q$6:$Q$105,MATCH($B37,'Sub Tracker'!$A$6:$A$105,0)),"")=0,"",IFERROR(INDEX('Sub Tracker'!$Q$6:$Q$105,MATCH($B37,'Sub Tracker'!$A$6:$A$105,0)),"")))</f>
        <v/>
      </c>
      <c r="G37" s="40" t="str">
        <f aca="false">IF($B37="","",IFERROR(INDEX('Sub Tracker'!$P$6:$P$105,MATCH($B37,'Sub Tracker'!$A$6:$A$105,0)),""))</f>
        <v/>
      </c>
      <c r="H37" s="34" t="str">
        <f aca="false">IF($B37="","",IF(ISNA(MATCH($B37,'Sub Tracker'!$A$6:$A$105,0)),"Not on the Sub Tracker",IF(D37="","Enter the date work ends",IF(E37="","No GL expiry on the tracker",IF(E37&lt;D37,"No: GL "&amp;IF(E37&lt;'Your Requirements'!$B$17,"expired ","expires ")&amp;TEXT(E37,"mmm d, yyyy")&amp;", before the work ends",IF(G37="None","No: no workers’ comp on file",IF(F37="","No workers’ comp expiry on the tracker",IF(F37&lt;D37,"No: workers’ comp "&amp;IF(G37="Exempt","exemption ","")&amp;IF(F37&lt;'Your Requirements'!$B$17,"expired ","expires ")&amp;TEXT(F37,"mmm d, yyyy")&amp;", before the work ends","Yes, to the end of the work"))))))))</f>
        <v/>
      </c>
      <c r="I37" s="40" t="str">
        <f aca="false">IF($B37="","",IFERROR(INDEX('Sub Tracker'!$AD$6:$AD$105,MATCH($B37,'Sub Tracker'!$A$6:$A$105,0)),""))</f>
        <v/>
      </c>
      <c r="J37" s="36"/>
    </row>
    <row r="38" customFormat="false" ht="15" hidden="false" customHeight="false" outlineLevel="0" collapsed="false">
      <c r="A38" s="37"/>
      <c r="B38" s="37"/>
      <c r="C38" s="38"/>
      <c r="D38" s="38"/>
      <c r="E38" s="39" t="str">
        <f aca="false">IF($B38="","",IF(IFERROR(INDEX('Sub Tracker'!$I$6:$I$105,MATCH($B38,'Sub Tracker'!$A$6:$A$105,0)),"")=0,"",IFERROR(INDEX('Sub Tracker'!$I$6:$I$105,MATCH($B38,'Sub Tracker'!$A$6:$A$105,0)),"")))</f>
        <v/>
      </c>
      <c r="F38" s="39" t="str">
        <f aca="false">IF($B38="","",IF(IFERROR(INDEX('Sub Tracker'!$Q$6:$Q$105,MATCH($B38,'Sub Tracker'!$A$6:$A$105,0)),"")=0,"",IFERROR(INDEX('Sub Tracker'!$Q$6:$Q$105,MATCH($B38,'Sub Tracker'!$A$6:$A$105,0)),"")))</f>
        <v/>
      </c>
      <c r="G38" s="40" t="str">
        <f aca="false">IF($B38="","",IFERROR(INDEX('Sub Tracker'!$P$6:$P$105,MATCH($B38,'Sub Tracker'!$A$6:$A$105,0)),""))</f>
        <v/>
      </c>
      <c r="H38" s="34" t="str">
        <f aca="false">IF($B38="","",IF(ISNA(MATCH($B38,'Sub Tracker'!$A$6:$A$105,0)),"Not on the Sub Tracker",IF(D38="","Enter the date work ends",IF(E38="","No GL expiry on the tracker",IF(E38&lt;D38,"No: GL "&amp;IF(E38&lt;'Your Requirements'!$B$17,"expired ","expires ")&amp;TEXT(E38,"mmm d, yyyy")&amp;", before the work ends",IF(G38="None","No: no workers’ comp on file",IF(F38="","No workers’ comp expiry on the tracker",IF(F38&lt;D38,"No: workers’ comp "&amp;IF(G38="Exempt","exemption ","")&amp;IF(F38&lt;'Your Requirements'!$B$17,"expired ","expires ")&amp;TEXT(F38,"mmm d, yyyy")&amp;", before the work ends","Yes, to the end of the work"))))))))</f>
        <v/>
      </c>
      <c r="I38" s="40" t="str">
        <f aca="false">IF($B38="","",IFERROR(INDEX('Sub Tracker'!$AD$6:$AD$105,MATCH($B38,'Sub Tracker'!$A$6:$A$105,0)),""))</f>
        <v/>
      </c>
      <c r="J38" s="36"/>
    </row>
    <row r="39" customFormat="false" ht="15" hidden="false" customHeight="false" outlineLevel="0" collapsed="false">
      <c r="A39" s="37"/>
      <c r="B39" s="37"/>
      <c r="C39" s="38"/>
      <c r="D39" s="38"/>
      <c r="E39" s="39" t="str">
        <f aca="false">IF($B39="","",IF(IFERROR(INDEX('Sub Tracker'!$I$6:$I$105,MATCH($B39,'Sub Tracker'!$A$6:$A$105,0)),"")=0,"",IFERROR(INDEX('Sub Tracker'!$I$6:$I$105,MATCH($B39,'Sub Tracker'!$A$6:$A$105,0)),"")))</f>
        <v/>
      </c>
      <c r="F39" s="39" t="str">
        <f aca="false">IF($B39="","",IF(IFERROR(INDEX('Sub Tracker'!$Q$6:$Q$105,MATCH($B39,'Sub Tracker'!$A$6:$A$105,0)),"")=0,"",IFERROR(INDEX('Sub Tracker'!$Q$6:$Q$105,MATCH($B39,'Sub Tracker'!$A$6:$A$105,0)),"")))</f>
        <v/>
      </c>
      <c r="G39" s="40" t="str">
        <f aca="false">IF($B39="","",IFERROR(INDEX('Sub Tracker'!$P$6:$P$105,MATCH($B39,'Sub Tracker'!$A$6:$A$105,0)),""))</f>
        <v/>
      </c>
      <c r="H39" s="34" t="str">
        <f aca="false">IF($B39="","",IF(ISNA(MATCH($B39,'Sub Tracker'!$A$6:$A$105,0)),"Not on the Sub Tracker",IF(D39="","Enter the date work ends",IF(E39="","No GL expiry on the tracker",IF(E39&lt;D39,"No: GL "&amp;IF(E39&lt;'Your Requirements'!$B$17,"expired ","expires ")&amp;TEXT(E39,"mmm d, yyyy")&amp;", before the work ends",IF(G39="None","No: no workers’ comp on file",IF(F39="","No workers’ comp expiry on the tracker",IF(F39&lt;D39,"No: workers’ comp "&amp;IF(G39="Exempt","exemption ","")&amp;IF(F39&lt;'Your Requirements'!$B$17,"expired ","expires ")&amp;TEXT(F39,"mmm d, yyyy")&amp;", before the work ends","Yes, to the end of the work"))))))))</f>
        <v/>
      </c>
      <c r="I39" s="40" t="str">
        <f aca="false">IF($B39="","",IFERROR(INDEX('Sub Tracker'!$AD$6:$AD$105,MATCH($B39,'Sub Tracker'!$A$6:$A$105,0)),""))</f>
        <v/>
      </c>
      <c r="J39" s="36"/>
    </row>
    <row r="40" customFormat="false" ht="15" hidden="false" customHeight="false" outlineLevel="0" collapsed="false">
      <c r="A40" s="37"/>
      <c r="B40" s="37"/>
      <c r="C40" s="38"/>
      <c r="D40" s="38"/>
      <c r="E40" s="39" t="str">
        <f aca="false">IF($B40="","",IF(IFERROR(INDEX('Sub Tracker'!$I$6:$I$105,MATCH($B40,'Sub Tracker'!$A$6:$A$105,0)),"")=0,"",IFERROR(INDEX('Sub Tracker'!$I$6:$I$105,MATCH($B40,'Sub Tracker'!$A$6:$A$105,0)),"")))</f>
        <v/>
      </c>
      <c r="F40" s="39" t="str">
        <f aca="false">IF($B40="","",IF(IFERROR(INDEX('Sub Tracker'!$Q$6:$Q$105,MATCH($B40,'Sub Tracker'!$A$6:$A$105,0)),"")=0,"",IFERROR(INDEX('Sub Tracker'!$Q$6:$Q$105,MATCH($B40,'Sub Tracker'!$A$6:$A$105,0)),"")))</f>
        <v/>
      </c>
      <c r="G40" s="40" t="str">
        <f aca="false">IF($B40="","",IFERROR(INDEX('Sub Tracker'!$P$6:$P$105,MATCH($B40,'Sub Tracker'!$A$6:$A$105,0)),""))</f>
        <v/>
      </c>
      <c r="H40" s="34" t="str">
        <f aca="false">IF($B40="","",IF(ISNA(MATCH($B40,'Sub Tracker'!$A$6:$A$105,0)),"Not on the Sub Tracker",IF(D40="","Enter the date work ends",IF(E40="","No GL expiry on the tracker",IF(E40&lt;D40,"No: GL "&amp;IF(E40&lt;'Your Requirements'!$B$17,"expired ","expires ")&amp;TEXT(E40,"mmm d, yyyy")&amp;", before the work ends",IF(G40="None","No: no workers’ comp on file",IF(F40="","No workers’ comp expiry on the tracker",IF(F40&lt;D40,"No: workers’ comp "&amp;IF(G40="Exempt","exemption ","")&amp;IF(F40&lt;'Your Requirements'!$B$17,"expired ","expires ")&amp;TEXT(F40,"mmm d, yyyy")&amp;", before the work ends","Yes, to the end of the work"))))))))</f>
        <v/>
      </c>
      <c r="I40" s="40" t="str">
        <f aca="false">IF($B40="","",IFERROR(INDEX('Sub Tracker'!$AD$6:$AD$105,MATCH($B40,'Sub Tracker'!$A$6:$A$105,0)),""))</f>
        <v/>
      </c>
      <c r="J40" s="36"/>
    </row>
    <row r="41" customFormat="false" ht="15" hidden="false" customHeight="false" outlineLevel="0" collapsed="false">
      <c r="A41" s="37"/>
      <c r="B41" s="37"/>
      <c r="C41" s="38"/>
      <c r="D41" s="38"/>
      <c r="E41" s="39" t="str">
        <f aca="false">IF($B41="","",IF(IFERROR(INDEX('Sub Tracker'!$I$6:$I$105,MATCH($B41,'Sub Tracker'!$A$6:$A$105,0)),"")=0,"",IFERROR(INDEX('Sub Tracker'!$I$6:$I$105,MATCH($B41,'Sub Tracker'!$A$6:$A$105,0)),"")))</f>
        <v/>
      </c>
      <c r="F41" s="39" t="str">
        <f aca="false">IF($B41="","",IF(IFERROR(INDEX('Sub Tracker'!$Q$6:$Q$105,MATCH($B41,'Sub Tracker'!$A$6:$A$105,0)),"")=0,"",IFERROR(INDEX('Sub Tracker'!$Q$6:$Q$105,MATCH($B41,'Sub Tracker'!$A$6:$A$105,0)),"")))</f>
        <v/>
      </c>
      <c r="G41" s="40" t="str">
        <f aca="false">IF($B41="","",IFERROR(INDEX('Sub Tracker'!$P$6:$P$105,MATCH($B41,'Sub Tracker'!$A$6:$A$105,0)),""))</f>
        <v/>
      </c>
      <c r="H41" s="34" t="str">
        <f aca="false">IF($B41="","",IF(ISNA(MATCH($B41,'Sub Tracker'!$A$6:$A$105,0)),"Not on the Sub Tracker",IF(D41="","Enter the date work ends",IF(E41="","No GL expiry on the tracker",IF(E41&lt;D41,"No: GL "&amp;IF(E41&lt;'Your Requirements'!$B$17,"expired ","expires ")&amp;TEXT(E41,"mmm d, yyyy")&amp;", before the work ends",IF(G41="None","No: no workers’ comp on file",IF(F41="","No workers’ comp expiry on the tracker",IF(F41&lt;D41,"No: workers’ comp "&amp;IF(G41="Exempt","exemption ","")&amp;IF(F41&lt;'Your Requirements'!$B$17,"expired ","expires ")&amp;TEXT(F41,"mmm d, yyyy")&amp;", before the work ends","Yes, to the end of the work"))))))))</f>
        <v/>
      </c>
      <c r="I41" s="40" t="str">
        <f aca="false">IF($B41="","",IFERROR(INDEX('Sub Tracker'!$AD$6:$AD$105,MATCH($B41,'Sub Tracker'!$A$6:$A$105,0)),""))</f>
        <v/>
      </c>
      <c r="J41" s="36"/>
    </row>
    <row r="42" customFormat="false" ht="15" hidden="false" customHeight="false" outlineLevel="0" collapsed="false">
      <c r="A42" s="37"/>
      <c r="B42" s="37"/>
      <c r="C42" s="38"/>
      <c r="D42" s="38"/>
      <c r="E42" s="39" t="str">
        <f aca="false">IF($B42="","",IF(IFERROR(INDEX('Sub Tracker'!$I$6:$I$105,MATCH($B42,'Sub Tracker'!$A$6:$A$105,0)),"")=0,"",IFERROR(INDEX('Sub Tracker'!$I$6:$I$105,MATCH($B42,'Sub Tracker'!$A$6:$A$105,0)),"")))</f>
        <v/>
      </c>
      <c r="F42" s="39" t="str">
        <f aca="false">IF($B42="","",IF(IFERROR(INDEX('Sub Tracker'!$Q$6:$Q$105,MATCH($B42,'Sub Tracker'!$A$6:$A$105,0)),"")=0,"",IFERROR(INDEX('Sub Tracker'!$Q$6:$Q$105,MATCH($B42,'Sub Tracker'!$A$6:$A$105,0)),"")))</f>
        <v/>
      </c>
      <c r="G42" s="40" t="str">
        <f aca="false">IF($B42="","",IFERROR(INDEX('Sub Tracker'!$P$6:$P$105,MATCH($B42,'Sub Tracker'!$A$6:$A$105,0)),""))</f>
        <v/>
      </c>
      <c r="H42" s="34" t="str">
        <f aca="false">IF($B42="","",IF(ISNA(MATCH($B42,'Sub Tracker'!$A$6:$A$105,0)),"Not on the Sub Tracker",IF(D42="","Enter the date work ends",IF(E42="","No GL expiry on the tracker",IF(E42&lt;D42,"No: GL "&amp;IF(E42&lt;'Your Requirements'!$B$17,"expired ","expires ")&amp;TEXT(E42,"mmm d, yyyy")&amp;", before the work ends",IF(G42="None","No: no workers’ comp on file",IF(F42="","No workers’ comp expiry on the tracker",IF(F42&lt;D42,"No: workers’ comp "&amp;IF(G42="Exempt","exemption ","")&amp;IF(F42&lt;'Your Requirements'!$B$17,"expired ","expires ")&amp;TEXT(F42,"mmm d, yyyy")&amp;", before the work ends","Yes, to the end of the work"))))))))</f>
        <v/>
      </c>
      <c r="I42" s="40" t="str">
        <f aca="false">IF($B42="","",IFERROR(INDEX('Sub Tracker'!$AD$6:$AD$105,MATCH($B42,'Sub Tracker'!$A$6:$A$105,0)),""))</f>
        <v/>
      </c>
      <c r="J42" s="36"/>
    </row>
    <row r="43" customFormat="false" ht="15" hidden="false" customHeight="false" outlineLevel="0" collapsed="false">
      <c r="A43" s="37"/>
      <c r="B43" s="37"/>
      <c r="C43" s="38"/>
      <c r="D43" s="38"/>
      <c r="E43" s="39" t="str">
        <f aca="false">IF($B43="","",IF(IFERROR(INDEX('Sub Tracker'!$I$6:$I$105,MATCH($B43,'Sub Tracker'!$A$6:$A$105,0)),"")=0,"",IFERROR(INDEX('Sub Tracker'!$I$6:$I$105,MATCH($B43,'Sub Tracker'!$A$6:$A$105,0)),"")))</f>
        <v/>
      </c>
      <c r="F43" s="39" t="str">
        <f aca="false">IF($B43="","",IF(IFERROR(INDEX('Sub Tracker'!$Q$6:$Q$105,MATCH($B43,'Sub Tracker'!$A$6:$A$105,0)),"")=0,"",IFERROR(INDEX('Sub Tracker'!$Q$6:$Q$105,MATCH($B43,'Sub Tracker'!$A$6:$A$105,0)),"")))</f>
        <v/>
      </c>
      <c r="G43" s="40" t="str">
        <f aca="false">IF($B43="","",IFERROR(INDEX('Sub Tracker'!$P$6:$P$105,MATCH($B43,'Sub Tracker'!$A$6:$A$105,0)),""))</f>
        <v/>
      </c>
      <c r="H43" s="34" t="str">
        <f aca="false">IF($B43="","",IF(ISNA(MATCH($B43,'Sub Tracker'!$A$6:$A$105,0)),"Not on the Sub Tracker",IF(D43="","Enter the date work ends",IF(E43="","No GL expiry on the tracker",IF(E43&lt;D43,"No: GL "&amp;IF(E43&lt;'Your Requirements'!$B$17,"expired ","expires ")&amp;TEXT(E43,"mmm d, yyyy")&amp;", before the work ends",IF(G43="None","No: no workers’ comp on file",IF(F43="","No workers’ comp expiry on the tracker",IF(F43&lt;D43,"No: workers’ comp "&amp;IF(G43="Exempt","exemption ","")&amp;IF(F43&lt;'Your Requirements'!$B$17,"expired ","expires ")&amp;TEXT(F43,"mmm d, yyyy")&amp;", before the work ends","Yes, to the end of the work"))))))))</f>
        <v/>
      </c>
      <c r="I43" s="40" t="str">
        <f aca="false">IF($B43="","",IFERROR(INDEX('Sub Tracker'!$AD$6:$AD$105,MATCH($B43,'Sub Tracker'!$A$6:$A$105,0)),""))</f>
        <v/>
      </c>
      <c r="J43" s="36"/>
    </row>
    <row r="44" customFormat="false" ht="15" hidden="false" customHeight="false" outlineLevel="0" collapsed="false">
      <c r="A44" s="37"/>
      <c r="B44" s="37"/>
      <c r="C44" s="38"/>
      <c r="D44" s="38"/>
      <c r="E44" s="39" t="str">
        <f aca="false">IF($B44="","",IF(IFERROR(INDEX('Sub Tracker'!$I$6:$I$105,MATCH($B44,'Sub Tracker'!$A$6:$A$105,0)),"")=0,"",IFERROR(INDEX('Sub Tracker'!$I$6:$I$105,MATCH($B44,'Sub Tracker'!$A$6:$A$105,0)),"")))</f>
        <v/>
      </c>
      <c r="F44" s="39" t="str">
        <f aca="false">IF($B44="","",IF(IFERROR(INDEX('Sub Tracker'!$Q$6:$Q$105,MATCH($B44,'Sub Tracker'!$A$6:$A$105,0)),"")=0,"",IFERROR(INDEX('Sub Tracker'!$Q$6:$Q$105,MATCH($B44,'Sub Tracker'!$A$6:$A$105,0)),"")))</f>
        <v/>
      </c>
      <c r="G44" s="40" t="str">
        <f aca="false">IF($B44="","",IFERROR(INDEX('Sub Tracker'!$P$6:$P$105,MATCH($B44,'Sub Tracker'!$A$6:$A$105,0)),""))</f>
        <v/>
      </c>
      <c r="H44" s="34" t="str">
        <f aca="false">IF($B44="","",IF(ISNA(MATCH($B44,'Sub Tracker'!$A$6:$A$105,0)),"Not on the Sub Tracker",IF(D44="","Enter the date work ends",IF(E44="","No GL expiry on the tracker",IF(E44&lt;D44,"No: GL "&amp;IF(E44&lt;'Your Requirements'!$B$17,"expired ","expires ")&amp;TEXT(E44,"mmm d, yyyy")&amp;", before the work ends",IF(G44="None","No: no workers’ comp on file",IF(F44="","No workers’ comp expiry on the tracker",IF(F44&lt;D44,"No: workers’ comp "&amp;IF(G44="Exempt","exemption ","")&amp;IF(F44&lt;'Your Requirements'!$B$17,"expired ","expires ")&amp;TEXT(F44,"mmm d, yyyy")&amp;", before the work ends","Yes, to the end of the work"))))))))</f>
        <v/>
      </c>
      <c r="I44" s="40" t="str">
        <f aca="false">IF($B44="","",IFERROR(INDEX('Sub Tracker'!$AD$6:$AD$105,MATCH($B44,'Sub Tracker'!$A$6:$A$105,0)),""))</f>
        <v/>
      </c>
      <c r="J44" s="36"/>
    </row>
    <row r="45" customFormat="false" ht="15" hidden="false" customHeight="false" outlineLevel="0" collapsed="false">
      <c r="A45" s="37"/>
      <c r="B45" s="37"/>
      <c r="C45" s="38"/>
      <c r="D45" s="38"/>
      <c r="E45" s="39" t="str">
        <f aca="false">IF($B45="","",IF(IFERROR(INDEX('Sub Tracker'!$I$6:$I$105,MATCH($B45,'Sub Tracker'!$A$6:$A$105,0)),"")=0,"",IFERROR(INDEX('Sub Tracker'!$I$6:$I$105,MATCH($B45,'Sub Tracker'!$A$6:$A$105,0)),"")))</f>
        <v/>
      </c>
      <c r="F45" s="39" t="str">
        <f aca="false">IF($B45="","",IF(IFERROR(INDEX('Sub Tracker'!$Q$6:$Q$105,MATCH($B45,'Sub Tracker'!$A$6:$A$105,0)),"")=0,"",IFERROR(INDEX('Sub Tracker'!$Q$6:$Q$105,MATCH($B45,'Sub Tracker'!$A$6:$A$105,0)),"")))</f>
        <v/>
      </c>
      <c r="G45" s="40" t="str">
        <f aca="false">IF($B45="","",IFERROR(INDEX('Sub Tracker'!$P$6:$P$105,MATCH($B45,'Sub Tracker'!$A$6:$A$105,0)),""))</f>
        <v/>
      </c>
      <c r="H45" s="34" t="str">
        <f aca="false">IF($B45="","",IF(ISNA(MATCH($B45,'Sub Tracker'!$A$6:$A$105,0)),"Not on the Sub Tracker",IF(D45="","Enter the date work ends",IF(E45="","No GL expiry on the tracker",IF(E45&lt;D45,"No: GL "&amp;IF(E45&lt;'Your Requirements'!$B$17,"expired ","expires ")&amp;TEXT(E45,"mmm d, yyyy")&amp;", before the work ends",IF(G45="None","No: no workers’ comp on file",IF(F45="","No workers’ comp expiry on the tracker",IF(F45&lt;D45,"No: workers’ comp "&amp;IF(G45="Exempt","exemption ","")&amp;IF(F45&lt;'Your Requirements'!$B$17,"expired ","expires ")&amp;TEXT(F45,"mmm d, yyyy")&amp;", before the work ends","Yes, to the end of the work"))))))))</f>
        <v/>
      </c>
      <c r="I45" s="40" t="str">
        <f aca="false">IF($B45="","",IFERROR(INDEX('Sub Tracker'!$AD$6:$AD$105,MATCH($B45,'Sub Tracker'!$A$6:$A$105,0)),""))</f>
        <v/>
      </c>
      <c r="J45" s="36"/>
    </row>
    <row r="46" customFormat="false" ht="15" hidden="false" customHeight="false" outlineLevel="0" collapsed="false">
      <c r="A46" s="37"/>
      <c r="B46" s="37"/>
      <c r="C46" s="38"/>
      <c r="D46" s="38"/>
      <c r="E46" s="39" t="str">
        <f aca="false">IF($B46="","",IF(IFERROR(INDEX('Sub Tracker'!$I$6:$I$105,MATCH($B46,'Sub Tracker'!$A$6:$A$105,0)),"")=0,"",IFERROR(INDEX('Sub Tracker'!$I$6:$I$105,MATCH($B46,'Sub Tracker'!$A$6:$A$105,0)),"")))</f>
        <v/>
      </c>
      <c r="F46" s="39" t="str">
        <f aca="false">IF($B46="","",IF(IFERROR(INDEX('Sub Tracker'!$Q$6:$Q$105,MATCH($B46,'Sub Tracker'!$A$6:$A$105,0)),"")=0,"",IFERROR(INDEX('Sub Tracker'!$Q$6:$Q$105,MATCH($B46,'Sub Tracker'!$A$6:$A$105,0)),"")))</f>
        <v/>
      </c>
      <c r="G46" s="40" t="str">
        <f aca="false">IF($B46="","",IFERROR(INDEX('Sub Tracker'!$P$6:$P$105,MATCH($B46,'Sub Tracker'!$A$6:$A$105,0)),""))</f>
        <v/>
      </c>
      <c r="H46" s="34" t="str">
        <f aca="false">IF($B46="","",IF(ISNA(MATCH($B46,'Sub Tracker'!$A$6:$A$105,0)),"Not on the Sub Tracker",IF(D46="","Enter the date work ends",IF(E46="","No GL expiry on the tracker",IF(E46&lt;D46,"No: GL "&amp;IF(E46&lt;'Your Requirements'!$B$17,"expired ","expires ")&amp;TEXT(E46,"mmm d, yyyy")&amp;", before the work ends",IF(G46="None","No: no workers’ comp on file",IF(F46="","No workers’ comp expiry on the tracker",IF(F46&lt;D46,"No: workers’ comp "&amp;IF(G46="Exempt","exemption ","")&amp;IF(F46&lt;'Your Requirements'!$B$17,"expired ","expires ")&amp;TEXT(F46,"mmm d, yyyy")&amp;", before the work ends","Yes, to the end of the work"))))))))</f>
        <v/>
      </c>
      <c r="I46" s="40" t="str">
        <f aca="false">IF($B46="","",IFERROR(INDEX('Sub Tracker'!$AD$6:$AD$105,MATCH($B46,'Sub Tracker'!$A$6:$A$105,0)),""))</f>
        <v/>
      </c>
      <c r="J46" s="36"/>
    </row>
    <row r="47" customFormat="false" ht="15" hidden="false" customHeight="false" outlineLevel="0" collapsed="false">
      <c r="A47" s="37"/>
      <c r="B47" s="37"/>
      <c r="C47" s="38"/>
      <c r="D47" s="38"/>
      <c r="E47" s="39" t="str">
        <f aca="false">IF($B47="","",IF(IFERROR(INDEX('Sub Tracker'!$I$6:$I$105,MATCH($B47,'Sub Tracker'!$A$6:$A$105,0)),"")=0,"",IFERROR(INDEX('Sub Tracker'!$I$6:$I$105,MATCH($B47,'Sub Tracker'!$A$6:$A$105,0)),"")))</f>
        <v/>
      </c>
      <c r="F47" s="39" t="str">
        <f aca="false">IF($B47="","",IF(IFERROR(INDEX('Sub Tracker'!$Q$6:$Q$105,MATCH($B47,'Sub Tracker'!$A$6:$A$105,0)),"")=0,"",IFERROR(INDEX('Sub Tracker'!$Q$6:$Q$105,MATCH($B47,'Sub Tracker'!$A$6:$A$105,0)),"")))</f>
        <v/>
      </c>
      <c r="G47" s="40" t="str">
        <f aca="false">IF($B47="","",IFERROR(INDEX('Sub Tracker'!$P$6:$P$105,MATCH($B47,'Sub Tracker'!$A$6:$A$105,0)),""))</f>
        <v/>
      </c>
      <c r="H47" s="34" t="str">
        <f aca="false">IF($B47="","",IF(ISNA(MATCH($B47,'Sub Tracker'!$A$6:$A$105,0)),"Not on the Sub Tracker",IF(D47="","Enter the date work ends",IF(E47="","No GL expiry on the tracker",IF(E47&lt;D47,"No: GL "&amp;IF(E47&lt;'Your Requirements'!$B$17,"expired ","expires ")&amp;TEXT(E47,"mmm d, yyyy")&amp;", before the work ends",IF(G47="None","No: no workers’ comp on file",IF(F47="","No workers’ comp expiry on the tracker",IF(F47&lt;D47,"No: workers’ comp "&amp;IF(G47="Exempt","exemption ","")&amp;IF(F47&lt;'Your Requirements'!$B$17,"expired ","expires ")&amp;TEXT(F47,"mmm d, yyyy")&amp;", before the work ends","Yes, to the end of the work"))))))))</f>
        <v/>
      </c>
      <c r="I47" s="40" t="str">
        <f aca="false">IF($B47="","",IFERROR(INDEX('Sub Tracker'!$AD$6:$AD$105,MATCH($B47,'Sub Tracker'!$A$6:$A$105,0)),""))</f>
        <v/>
      </c>
      <c r="J47" s="36"/>
    </row>
    <row r="48" customFormat="false" ht="15" hidden="false" customHeight="false" outlineLevel="0" collapsed="false">
      <c r="A48" s="37"/>
      <c r="B48" s="37"/>
      <c r="C48" s="38"/>
      <c r="D48" s="38"/>
      <c r="E48" s="39" t="str">
        <f aca="false">IF($B48="","",IF(IFERROR(INDEX('Sub Tracker'!$I$6:$I$105,MATCH($B48,'Sub Tracker'!$A$6:$A$105,0)),"")=0,"",IFERROR(INDEX('Sub Tracker'!$I$6:$I$105,MATCH($B48,'Sub Tracker'!$A$6:$A$105,0)),"")))</f>
        <v/>
      </c>
      <c r="F48" s="39" t="str">
        <f aca="false">IF($B48="","",IF(IFERROR(INDEX('Sub Tracker'!$Q$6:$Q$105,MATCH($B48,'Sub Tracker'!$A$6:$A$105,0)),"")=0,"",IFERROR(INDEX('Sub Tracker'!$Q$6:$Q$105,MATCH($B48,'Sub Tracker'!$A$6:$A$105,0)),"")))</f>
        <v/>
      </c>
      <c r="G48" s="40" t="str">
        <f aca="false">IF($B48="","",IFERROR(INDEX('Sub Tracker'!$P$6:$P$105,MATCH($B48,'Sub Tracker'!$A$6:$A$105,0)),""))</f>
        <v/>
      </c>
      <c r="H48" s="34" t="str">
        <f aca="false">IF($B48="","",IF(ISNA(MATCH($B48,'Sub Tracker'!$A$6:$A$105,0)),"Not on the Sub Tracker",IF(D48="","Enter the date work ends",IF(E48="","No GL expiry on the tracker",IF(E48&lt;D48,"No: GL "&amp;IF(E48&lt;'Your Requirements'!$B$17,"expired ","expires ")&amp;TEXT(E48,"mmm d, yyyy")&amp;", before the work ends",IF(G48="None","No: no workers’ comp on file",IF(F48="","No workers’ comp expiry on the tracker",IF(F48&lt;D48,"No: workers’ comp "&amp;IF(G48="Exempt","exemption ","")&amp;IF(F48&lt;'Your Requirements'!$B$17,"expired ","expires ")&amp;TEXT(F48,"mmm d, yyyy")&amp;", before the work ends","Yes, to the end of the work"))))))))</f>
        <v/>
      </c>
      <c r="I48" s="40" t="str">
        <f aca="false">IF($B48="","",IFERROR(INDEX('Sub Tracker'!$AD$6:$AD$105,MATCH($B48,'Sub Tracker'!$A$6:$A$105,0)),""))</f>
        <v/>
      </c>
      <c r="J48" s="36"/>
    </row>
    <row r="49" customFormat="false" ht="15" hidden="false" customHeight="false" outlineLevel="0" collapsed="false">
      <c r="A49" s="37"/>
      <c r="B49" s="37"/>
      <c r="C49" s="38"/>
      <c r="D49" s="38"/>
      <c r="E49" s="39" t="str">
        <f aca="false">IF($B49="","",IF(IFERROR(INDEX('Sub Tracker'!$I$6:$I$105,MATCH($B49,'Sub Tracker'!$A$6:$A$105,0)),"")=0,"",IFERROR(INDEX('Sub Tracker'!$I$6:$I$105,MATCH($B49,'Sub Tracker'!$A$6:$A$105,0)),"")))</f>
        <v/>
      </c>
      <c r="F49" s="39" t="str">
        <f aca="false">IF($B49="","",IF(IFERROR(INDEX('Sub Tracker'!$Q$6:$Q$105,MATCH($B49,'Sub Tracker'!$A$6:$A$105,0)),"")=0,"",IFERROR(INDEX('Sub Tracker'!$Q$6:$Q$105,MATCH($B49,'Sub Tracker'!$A$6:$A$105,0)),"")))</f>
        <v/>
      </c>
      <c r="G49" s="40" t="str">
        <f aca="false">IF($B49="","",IFERROR(INDEX('Sub Tracker'!$P$6:$P$105,MATCH($B49,'Sub Tracker'!$A$6:$A$105,0)),""))</f>
        <v/>
      </c>
      <c r="H49" s="34" t="str">
        <f aca="false">IF($B49="","",IF(ISNA(MATCH($B49,'Sub Tracker'!$A$6:$A$105,0)),"Not on the Sub Tracker",IF(D49="","Enter the date work ends",IF(E49="","No GL expiry on the tracker",IF(E49&lt;D49,"No: GL "&amp;IF(E49&lt;'Your Requirements'!$B$17,"expired ","expires ")&amp;TEXT(E49,"mmm d, yyyy")&amp;", before the work ends",IF(G49="None","No: no workers’ comp on file",IF(F49="","No workers’ comp expiry on the tracker",IF(F49&lt;D49,"No: workers’ comp "&amp;IF(G49="Exempt","exemption ","")&amp;IF(F49&lt;'Your Requirements'!$B$17,"expired ","expires ")&amp;TEXT(F49,"mmm d, yyyy")&amp;", before the work ends","Yes, to the end of the work"))))))))</f>
        <v/>
      </c>
      <c r="I49" s="40" t="str">
        <f aca="false">IF($B49="","",IFERROR(INDEX('Sub Tracker'!$AD$6:$AD$105,MATCH($B49,'Sub Tracker'!$A$6:$A$105,0)),""))</f>
        <v/>
      </c>
      <c r="J49" s="36"/>
    </row>
    <row r="50" customFormat="false" ht="15" hidden="false" customHeight="false" outlineLevel="0" collapsed="false">
      <c r="A50" s="37"/>
      <c r="B50" s="37"/>
      <c r="C50" s="38"/>
      <c r="D50" s="38"/>
      <c r="E50" s="39" t="str">
        <f aca="false">IF($B50="","",IF(IFERROR(INDEX('Sub Tracker'!$I$6:$I$105,MATCH($B50,'Sub Tracker'!$A$6:$A$105,0)),"")=0,"",IFERROR(INDEX('Sub Tracker'!$I$6:$I$105,MATCH($B50,'Sub Tracker'!$A$6:$A$105,0)),"")))</f>
        <v/>
      </c>
      <c r="F50" s="39" t="str">
        <f aca="false">IF($B50="","",IF(IFERROR(INDEX('Sub Tracker'!$Q$6:$Q$105,MATCH($B50,'Sub Tracker'!$A$6:$A$105,0)),"")=0,"",IFERROR(INDEX('Sub Tracker'!$Q$6:$Q$105,MATCH($B50,'Sub Tracker'!$A$6:$A$105,0)),"")))</f>
        <v/>
      </c>
      <c r="G50" s="40" t="str">
        <f aca="false">IF($B50="","",IFERROR(INDEX('Sub Tracker'!$P$6:$P$105,MATCH($B50,'Sub Tracker'!$A$6:$A$105,0)),""))</f>
        <v/>
      </c>
      <c r="H50" s="34" t="str">
        <f aca="false">IF($B50="","",IF(ISNA(MATCH($B50,'Sub Tracker'!$A$6:$A$105,0)),"Not on the Sub Tracker",IF(D50="","Enter the date work ends",IF(E50="","No GL expiry on the tracker",IF(E50&lt;D50,"No: GL "&amp;IF(E50&lt;'Your Requirements'!$B$17,"expired ","expires ")&amp;TEXT(E50,"mmm d, yyyy")&amp;", before the work ends",IF(G50="None","No: no workers’ comp on file",IF(F50="","No workers’ comp expiry on the tracker",IF(F50&lt;D50,"No: workers’ comp "&amp;IF(G50="Exempt","exemption ","")&amp;IF(F50&lt;'Your Requirements'!$B$17,"expired ","expires ")&amp;TEXT(F50,"mmm d, yyyy")&amp;", before the work ends","Yes, to the end of the work"))))))))</f>
        <v/>
      </c>
      <c r="I50" s="40" t="str">
        <f aca="false">IF($B50="","",IFERROR(INDEX('Sub Tracker'!$AD$6:$AD$105,MATCH($B50,'Sub Tracker'!$A$6:$A$105,0)),""))</f>
        <v/>
      </c>
      <c r="J50" s="36"/>
    </row>
    <row r="51" customFormat="false" ht="15" hidden="false" customHeight="false" outlineLevel="0" collapsed="false">
      <c r="A51" s="37"/>
      <c r="B51" s="37"/>
      <c r="C51" s="38"/>
      <c r="D51" s="38"/>
      <c r="E51" s="39" t="str">
        <f aca="false">IF($B51="","",IF(IFERROR(INDEX('Sub Tracker'!$I$6:$I$105,MATCH($B51,'Sub Tracker'!$A$6:$A$105,0)),"")=0,"",IFERROR(INDEX('Sub Tracker'!$I$6:$I$105,MATCH($B51,'Sub Tracker'!$A$6:$A$105,0)),"")))</f>
        <v/>
      </c>
      <c r="F51" s="39" t="str">
        <f aca="false">IF($B51="","",IF(IFERROR(INDEX('Sub Tracker'!$Q$6:$Q$105,MATCH($B51,'Sub Tracker'!$A$6:$A$105,0)),"")=0,"",IFERROR(INDEX('Sub Tracker'!$Q$6:$Q$105,MATCH($B51,'Sub Tracker'!$A$6:$A$105,0)),"")))</f>
        <v/>
      </c>
      <c r="G51" s="40" t="str">
        <f aca="false">IF($B51="","",IFERROR(INDEX('Sub Tracker'!$P$6:$P$105,MATCH($B51,'Sub Tracker'!$A$6:$A$105,0)),""))</f>
        <v/>
      </c>
      <c r="H51" s="34" t="str">
        <f aca="false">IF($B51="","",IF(ISNA(MATCH($B51,'Sub Tracker'!$A$6:$A$105,0)),"Not on the Sub Tracker",IF(D51="","Enter the date work ends",IF(E51="","No GL expiry on the tracker",IF(E51&lt;D51,"No: GL "&amp;IF(E51&lt;'Your Requirements'!$B$17,"expired ","expires ")&amp;TEXT(E51,"mmm d, yyyy")&amp;", before the work ends",IF(G51="None","No: no workers’ comp on file",IF(F51="","No workers’ comp expiry on the tracker",IF(F51&lt;D51,"No: workers’ comp "&amp;IF(G51="Exempt","exemption ","")&amp;IF(F51&lt;'Your Requirements'!$B$17,"expired ","expires ")&amp;TEXT(F51,"mmm d, yyyy")&amp;", before the work ends","Yes, to the end of the work"))))))))</f>
        <v/>
      </c>
      <c r="I51" s="40" t="str">
        <f aca="false">IF($B51="","",IFERROR(INDEX('Sub Tracker'!$AD$6:$AD$105,MATCH($B51,'Sub Tracker'!$A$6:$A$105,0)),""))</f>
        <v/>
      </c>
      <c r="J51" s="36"/>
    </row>
    <row r="52" customFormat="false" ht="15" hidden="false" customHeight="false" outlineLevel="0" collapsed="false">
      <c r="A52" s="37"/>
      <c r="B52" s="37"/>
      <c r="C52" s="38"/>
      <c r="D52" s="38"/>
      <c r="E52" s="39" t="str">
        <f aca="false">IF($B52="","",IF(IFERROR(INDEX('Sub Tracker'!$I$6:$I$105,MATCH($B52,'Sub Tracker'!$A$6:$A$105,0)),"")=0,"",IFERROR(INDEX('Sub Tracker'!$I$6:$I$105,MATCH($B52,'Sub Tracker'!$A$6:$A$105,0)),"")))</f>
        <v/>
      </c>
      <c r="F52" s="39" t="str">
        <f aca="false">IF($B52="","",IF(IFERROR(INDEX('Sub Tracker'!$Q$6:$Q$105,MATCH($B52,'Sub Tracker'!$A$6:$A$105,0)),"")=0,"",IFERROR(INDEX('Sub Tracker'!$Q$6:$Q$105,MATCH($B52,'Sub Tracker'!$A$6:$A$105,0)),"")))</f>
        <v/>
      </c>
      <c r="G52" s="40" t="str">
        <f aca="false">IF($B52="","",IFERROR(INDEX('Sub Tracker'!$P$6:$P$105,MATCH($B52,'Sub Tracker'!$A$6:$A$105,0)),""))</f>
        <v/>
      </c>
      <c r="H52" s="34" t="str">
        <f aca="false">IF($B52="","",IF(ISNA(MATCH($B52,'Sub Tracker'!$A$6:$A$105,0)),"Not on the Sub Tracker",IF(D52="","Enter the date work ends",IF(E52="","No GL expiry on the tracker",IF(E52&lt;D52,"No: GL "&amp;IF(E52&lt;'Your Requirements'!$B$17,"expired ","expires ")&amp;TEXT(E52,"mmm d, yyyy")&amp;", before the work ends",IF(G52="None","No: no workers’ comp on file",IF(F52="","No workers’ comp expiry on the tracker",IF(F52&lt;D52,"No: workers’ comp "&amp;IF(G52="Exempt","exemption ","")&amp;IF(F52&lt;'Your Requirements'!$B$17,"expired ","expires ")&amp;TEXT(F52,"mmm d, yyyy")&amp;", before the work ends","Yes, to the end of the work"))))))))</f>
        <v/>
      </c>
      <c r="I52" s="40" t="str">
        <f aca="false">IF($B52="","",IFERROR(INDEX('Sub Tracker'!$AD$6:$AD$105,MATCH($B52,'Sub Tracker'!$A$6:$A$105,0)),""))</f>
        <v/>
      </c>
      <c r="J52" s="36"/>
    </row>
    <row r="53" customFormat="false" ht="15" hidden="false" customHeight="false" outlineLevel="0" collapsed="false">
      <c r="A53" s="37"/>
      <c r="B53" s="37"/>
      <c r="C53" s="38"/>
      <c r="D53" s="38"/>
      <c r="E53" s="39" t="str">
        <f aca="false">IF($B53="","",IF(IFERROR(INDEX('Sub Tracker'!$I$6:$I$105,MATCH($B53,'Sub Tracker'!$A$6:$A$105,0)),"")=0,"",IFERROR(INDEX('Sub Tracker'!$I$6:$I$105,MATCH($B53,'Sub Tracker'!$A$6:$A$105,0)),"")))</f>
        <v/>
      </c>
      <c r="F53" s="39" t="str">
        <f aca="false">IF($B53="","",IF(IFERROR(INDEX('Sub Tracker'!$Q$6:$Q$105,MATCH($B53,'Sub Tracker'!$A$6:$A$105,0)),"")=0,"",IFERROR(INDEX('Sub Tracker'!$Q$6:$Q$105,MATCH($B53,'Sub Tracker'!$A$6:$A$105,0)),"")))</f>
        <v/>
      </c>
      <c r="G53" s="40" t="str">
        <f aca="false">IF($B53="","",IFERROR(INDEX('Sub Tracker'!$P$6:$P$105,MATCH($B53,'Sub Tracker'!$A$6:$A$105,0)),""))</f>
        <v/>
      </c>
      <c r="H53" s="34" t="str">
        <f aca="false">IF($B53="","",IF(ISNA(MATCH($B53,'Sub Tracker'!$A$6:$A$105,0)),"Not on the Sub Tracker",IF(D53="","Enter the date work ends",IF(E53="","No GL expiry on the tracker",IF(E53&lt;D53,"No: GL "&amp;IF(E53&lt;'Your Requirements'!$B$17,"expired ","expires ")&amp;TEXT(E53,"mmm d, yyyy")&amp;", before the work ends",IF(G53="None","No: no workers’ comp on file",IF(F53="","No workers’ comp expiry on the tracker",IF(F53&lt;D53,"No: workers’ comp "&amp;IF(G53="Exempt","exemption ","")&amp;IF(F53&lt;'Your Requirements'!$B$17,"expired ","expires ")&amp;TEXT(F53,"mmm d, yyyy")&amp;", before the work ends","Yes, to the end of the work"))))))))</f>
        <v/>
      </c>
      <c r="I53" s="40" t="str">
        <f aca="false">IF($B53="","",IFERROR(INDEX('Sub Tracker'!$AD$6:$AD$105,MATCH($B53,'Sub Tracker'!$A$6:$A$105,0)),""))</f>
        <v/>
      </c>
      <c r="J53" s="36"/>
    </row>
    <row r="54" customFormat="false" ht="15" hidden="false" customHeight="false" outlineLevel="0" collapsed="false">
      <c r="A54" s="37"/>
      <c r="B54" s="37"/>
      <c r="C54" s="38"/>
      <c r="D54" s="38"/>
      <c r="E54" s="39" t="str">
        <f aca="false">IF($B54="","",IF(IFERROR(INDEX('Sub Tracker'!$I$6:$I$105,MATCH($B54,'Sub Tracker'!$A$6:$A$105,0)),"")=0,"",IFERROR(INDEX('Sub Tracker'!$I$6:$I$105,MATCH($B54,'Sub Tracker'!$A$6:$A$105,0)),"")))</f>
        <v/>
      </c>
      <c r="F54" s="39" t="str">
        <f aca="false">IF($B54="","",IF(IFERROR(INDEX('Sub Tracker'!$Q$6:$Q$105,MATCH($B54,'Sub Tracker'!$A$6:$A$105,0)),"")=0,"",IFERROR(INDEX('Sub Tracker'!$Q$6:$Q$105,MATCH($B54,'Sub Tracker'!$A$6:$A$105,0)),"")))</f>
        <v/>
      </c>
      <c r="G54" s="40" t="str">
        <f aca="false">IF($B54="","",IFERROR(INDEX('Sub Tracker'!$P$6:$P$105,MATCH($B54,'Sub Tracker'!$A$6:$A$105,0)),""))</f>
        <v/>
      </c>
      <c r="H54" s="34" t="str">
        <f aca="false">IF($B54="","",IF(ISNA(MATCH($B54,'Sub Tracker'!$A$6:$A$105,0)),"Not on the Sub Tracker",IF(D54="","Enter the date work ends",IF(E54="","No GL expiry on the tracker",IF(E54&lt;D54,"No: GL "&amp;IF(E54&lt;'Your Requirements'!$B$17,"expired ","expires ")&amp;TEXT(E54,"mmm d, yyyy")&amp;", before the work ends",IF(G54="None","No: no workers’ comp on file",IF(F54="","No workers’ comp expiry on the tracker",IF(F54&lt;D54,"No: workers’ comp "&amp;IF(G54="Exempt","exemption ","")&amp;IF(F54&lt;'Your Requirements'!$B$17,"expired ","expires ")&amp;TEXT(F54,"mmm d, yyyy")&amp;", before the work ends","Yes, to the end of the work"))))))))</f>
        <v/>
      </c>
      <c r="I54" s="40" t="str">
        <f aca="false">IF($B54="","",IFERROR(INDEX('Sub Tracker'!$AD$6:$AD$105,MATCH($B54,'Sub Tracker'!$A$6:$A$105,0)),""))</f>
        <v/>
      </c>
      <c r="J54" s="36"/>
    </row>
    <row r="55" customFormat="false" ht="15" hidden="false" customHeight="false" outlineLevel="0" collapsed="false">
      <c r="A55" s="37"/>
      <c r="B55" s="37"/>
      <c r="C55" s="38"/>
      <c r="D55" s="38"/>
      <c r="E55" s="39" t="str">
        <f aca="false">IF($B55="","",IF(IFERROR(INDEX('Sub Tracker'!$I$6:$I$105,MATCH($B55,'Sub Tracker'!$A$6:$A$105,0)),"")=0,"",IFERROR(INDEX('Sub Tracker'!$I$6:$I$105,MATCH($B55,'Sub Tracker'!$A$6:$A$105,0)),"")))</f>
        <v/>
      </c>
      <c r="F55" s="39" t="str">
        <f aca="false">IF($B55="","",IF(IFERROR(INDEX('Sub Tracker'!$Q$6:$Q$105,MATCH($B55,'Sub Tracker'!$A$6:$A$105,0)),"")=0,"",IFERROR(INDEX('Sub Tracker'!$Q$6:$Q$105,MATCH($B55,'Sub Tracker'!$A$6:$A$105,0)),"")))</f>
        <v/>
      </c>
      <c r="G55" s="40" t="str">
        <f aca="false">IF($B55="","",IFERROR(INDEX('Sub Tracker'!$P$6:$P$105,MATCH($B55,'Sub Tracker'!$A$6:$A$105,0)),""))</f>
        <v/>
      </c>
      <c r="H55" s="34" t="str">
        <f aca="false">IF($B55="","",IF(ISNA(MATCH($B55,'Sub Tracker'!$A$6:$A$105,0)),"Not on the Sub Tracker",IF(D55="","Enter the date work ends",IF(E55="","No GL expiry on the tracker",IF(E55&lt;D55,"No: GL "&amp;IF(E55&lt;'Your Requirements'!$B$17,"expired ","expires ")&amp;TEXT(E55,"mmm d, yyyy")&amp;", before the work ends",IF(G55="None","No: no workers’ comp on file",IF(F55="","No workers’ comp expiry on the tracker",IF(F55&lt;D55,"No: workers’ comp "&amp;IF(G55="Exempt","exemption ","")&amp;IF(F55&lt;'Your Requirements'!$B$17,"expired ","expires ")&amp;TEXT(F55,"mmm d, yyyy")&amp;", before the work ends","Yes, to the end of the work"))))))))</f>
        <v/>
      </c>
      <c r="I55" s="40" t="str">
        <f aca="false">IF($B55="","",IFERROR(INDEX('Sub Tracker'!$AD$6:$AD$105,MATCH($B55,'Sub Tracker'!$A$6:$A$105,0)),""))</f>
        <v/>
      </c>
      <c r="J55" s="36"/>
    </row>
    <row r="56" customFormat="false" ht="15" hidden="false" customHeight="false" outlineLevel="0" collapsed="false">
      <c r="A56" s="37"/>
      <c r="B56" s="37"/>
      <c r="C56" s="38"/>
      <c r="D56" s="38"/>
      <c r="E56" s="39" t="str">
        <f aca="false">IF($B56="","",IF(IFERROR(INDEX('Sub Tracker'!$I$6:$I$105,MATCH($B56,'Sub Tracker'!$A$6:$A$105,0)),"")=0,"",IFERROR(INDEX('Sub Tracker'!$I$6:$I$105,MATCH($B56,'Sub Tracker'!$A$6:$A$105,0)),"")))</f>
        <v/>
      </c>
      <c r="F56" s="39" t="str">
        <f aca="false">IF($B56="","",IF(IFERROR(INDEX('Sub Tracker'!$Q$6:$Q$105,MATCH($B56,'Sub Tracker'!$A$6:$A$105,0)),"")=0,"",IFERROR(INDEX('Sub Tracker'!$Q$6:$Q$105,MATCH($B56,'Sub Tracker'!$A$6:$A$105,0)),"")))</f>
        <v/>
      </c>
      <c r="G56" s="40" t="str">
        <f aca="false">IF($B56="","",IFERROR(INDEX('Sub Tracker'!$P$6:$P$105,MATCH($B56,'Sub Tracker'!$A$6:$A$105,0)),""))</f>
        <v/>
      </c>
      <c r="H56" s="34" t="str">
        <f aca="false">IF($B56="","",IF(ISNA(MATCH($B56,'Sub Tracker'!$A$6:$A$105,0)),"Not on the Sub Tracker",IF(D56="","Enter the date work ends",IF(E56="","No GL expiry on the tracker",IF(E56&lt;D56,"No: GL "&amp;IF(E56&lt;'Your Requirements'!$B$17,"expired ","expires ")&amp;TEXT(E56,"mmm d, yyyy")&amp;", before the work ends",IF(G56="None","No: no workers’ comp on file",IF(F56="","No workers’ comp expiry on the tracker",IF(F56&lt;D56,"No: workers’ comp "&amp;IF(G56="Exempt","exemption ","")&amp;IF(F56&lt;'Your Requirements'!$B$17,"expired ","expires ")&amp;TEXT(F56,"mmm d, yyyy")&amp;", before the work ends","Yes, to the end of the work"))))))))</f>
        <v/>
      </c>
      <c r="I56" s="40" t="str">
        <f aca="false">IF($B56="","",IFERROR(INDEX('Sub Tracker'!$AD$6:$AD$105,MATCH($B56,'Sub Tracker'!$A$6:$A$105,0)),""))</f>
        <v/>
      </c>
      <c r="J56" s="36"/>
    </row>
    <row r="57" customFormat="false" ht="15" hidden="false" customHeight="false" outlineLevel="0" collapsed="false">
      <c r="A57" s="37"/>
      <c r="B57" s="37"/>
      <c r="C57" s="38"/>
      <c r="D57" s="38"/>
      <c r="E57" s="39" t="str">
        <f aca="false">IF($B57="","",IF(IFERROR(INDEX('Sub Tracker'!$I$6:$I$105,MATCH($B57,'Sub Tracker'!$A$6:$A$105,0)),"")=0,"",IFERROR(INDEX('Sub Tracker'!$I$6:$I$105,MATCH($B57,'Sub Tracker'!$A$6:$A$105,0)),"")))</f>
        <v/>
      </c>
      <c r="F57" s="39" t="str">
        <f aca="false">IF($B57="","",IF(IFERROR(INDEX('Sub Tracker'!$Q$6:$Q$105,MATCH($B57,'Sub Tracker'!$A$6:$A$105,0)),"")=0,"",IFERROR(INDEX('Sub Tracker'!$Q$6:$Q$105,MATCH($B57,'Sub Tracker'!$A$6:$A$105,0)),"")))</f>
        <v/>
      </c>
      <c r="G57" s="40" t="str">
        <f aca="false">IF($B57="","",IFERROR(INDEX('Sub Tracker'!$P$6:$P$105,MATCH($B57,'Sub Tracker'!$A$6:$A$105,0)),""))</f>
        <v/>
      </c>
      <c r="H57" s="34" t="str">
        <f aca="false">IF($B57="","",IF(ISNA(MATCH($B57,'Sub Tracker'!$A$6:$A$105,0)),"Not on the Sub Tracker",IF(D57="","Enter the date work ends",IF(E57="","No GL expiry on the tracker",IF(E57&lt;D57,"No: GL "&amp;IF(E57&lt;'Your Requirements'!$B$17,"expired ","expires ")&amp;TEXT(E57,"mmm d, yyyy")&amp;", before the work ends",IF(G57="None","No: no workers’ comp on file",IF(F57="","No workers’ comp expiry on the tracker",IF(F57&lt;D57,"No: workers’ comp "&amp;IF(G57="Exempt","exemption ","")&amp;IF(F57&lt;'Your Requirements'!$B$17,"expired ","expires ")&amp;TEXT(F57,"mmm d, yyyy")&amp;", before the work ends","Yes, to the end of the work"))))))))</f>
        <v/>
      </c>
      <c r="I57" s="40" t="str">
        <f aca="false">IF($B57="","",IFERROR(INDEX('Sub Tracker'!$AD$6:$AD$105,MATCH($B57,'Sub Tracker'!$A$6:$A$105,0)),""))</f>
        <v/>
      </c>
      <c r="J57" s="36"/>
    </row>
    <row r="58" customFormat="false" ht="15" hidden="false" customHeight="false" outlineLevel="0" collapsed="false">
      <c r="A58" s="37"/>
      <c r="B58" s="37"/>
      <c r="C58" s="38"/>
      <c r="D58" s="38"/>
      <c r="E58" s="39" t="str">
        <f aca="false">IF($B58="","",IF(IFERROR(INDEX('Sub Tracker'!$I$6:$I$105,MATCH($B58,'Sub Tracker'!$A$6:$A$105,0)),"")=0,"",IFERROR(INDEX('Sub Tracker'!$I$6:$I$105,MATCH($B58,'Sub Tracker'!$A$6:$A$105,0)),"")))</f>
        <v/>
      </c>
      <c r="F58" s="39" t="str">
        <f aca="false">IF($B58="","",IF(IFERROR(INDEX('Sub Tracker'!$Q$6:$Q$105,MATCH($B58,'Sub Tracker'!$A$6:$A$105,0)),"")=0,"",IFERROR(INDEX('Sub Tracker'!$Q$6:$Q$105,MATCH($B58,'Sub Tracker'!$A$6:$A$105,0)),"")))</f>
        <v/>
      </c>
      <c r="G58" s="40" t="str">
        <f aca="false">IF($B58="","",IFERROR(INDEX('Sub Tracker'!$P$6:$P$105,MATCH($B58,'Sub Tracker'!$A$6:$A$105,0)),""))</f>
        <v/>
      </c>
      <c r="H58" s="34" t="str">
        <f aca="false">IF($B58="","",IF(ISNA(MATCH($B58,'Sub Tracker'!$A$6:$A$105,0)),"Not on the Sub Tracker",IF(D58="","Enter the date work ends",IF(E58="","No GL expiry on the tracker",IF(E58&lt;D58,"No: GL "&amp;IF(E58&lt;'Your Requirements'!$B$17,"expired ","expires ")&amp;TEXT(E58,"mmm d, yyyy")&amp;", before the work ends",IF(G58="None","No: no workers’ comp on file",IF(F58="","No workers’ comp expiry on the tracker",IF(F58&lt;D58,"No: workers’ comp "&amp;IF(G58="Exempt","exemption ","")&amp;IF(F58&lt;'Your Requirements'!$B$17,"expired ","expires ")&amp;TEXT(F58,"mmm d, yyyy")&amp;", before the work ends","Yes, to the end of the work"))))))))</f>
        <v/>
      </c>
      <c r="I58" s="40" t="str">
        <f aca="false">IF($B58="","",IFERROR(INDEX('Sub Tracker'!$AD$6:$AD$105,MATCH($B58,'Sub Tracker'!$A$6:$A$105,0)),""))</f>
        <v/>
      </c>
      <c r="J58" s="36"/>
    </row>
    <row r="59" customFormat="false" ht="15" hidden="false" customHeight="false" outlineLevel="0" collapsed="false">
      <c r="A59" s="37"/>
      <c r="B59" s="37"/>
      <c r="C59" s="38"/>
      <c r="D59" s="38"/>
      <c r="E59" s="39" t="str">
        <f aca="false">IF($B59="","",IF(IFERROR(INDEX('Sub Tracker'!$I$6:$I$105,MATCH($B59,'Sub Tracker'!$A$6:$A$105,0)),"")=0,"",IFERROR(INDEX('Sub Tracker'!$I$6:$I$105,MATCH($B59,'Sub Tracker'!$A$6:$A$105,0)),"")))</f>
        <v/>
      </c>
      <c r="F59" s="39" t="str">
        <f aca="false">IF($B59="","",IF(IFERROR(INDEX('Sub Tracker'!$Q$6:$Q$105,MATCH($B59,'Sub Tracker'!$A$6:$A$105,0)),"")=0,"",IFERROR(INDEX('Sub Tracker'!$Q$6:$Q$105,MATCH($B59,'Sub Tracker'!$A$6:$A$105,0)),"")))</f>
        <v/>
      </c>
      <c r="G59" s="40" t="str">
        <f aca="false">IF($B59="","",IFERROR(INDEX('Sub Tracker'!$P$6:$P$105,MATCH($B59,'Sub Tracker'!$A$6:$A$105,0)),""))</f>
        <v/>
      </c>
      <c r="H59" s="34" t="str">
        <f aca="false">IF($B59="","",IF(ISNA(MATCH($B59,'Sub Tracker'!$A$6:$A$105,0)),"Not on the Sub Tracker",IF(D59="","Enter the date work ends",IF(E59="","No GL expiry on the tracker",IF(E59&lt;D59,"No: GL "&amp;IF(E59&lt;'Your Requirements'!$B$17,"expired ","expires ")&amp;TEXT(E59,"mmm d, yyyy")&amp;", before the work ends",IF(G59="None","No: no workers’ comp on file",IF(F59="","No workers’ comp expiry on the tracker",IF(F59&lt;D59,"No: workers’ comp "&amp;IF(G59="Exempt","exemption ","")&amp;IF(F59&lt;'Your Requirements'!$B$17,"expired ","expires ")&amp;TEXT(F59,"mmm d, yyyy")&amp;", before the work ends","Yes, to the end of the work"))))))))</f>
        <v/>
      </c>
      <c r="I59" s="40" t="str">
        <f aca="false">IF($B59="","",IFERROR(INDEX('Sub Tracker'!$AD$6:$AD$105,MATCH($B59,'Sub Tracker'!$A$6:$A$105,0)),""))</f>
        <v/>
      </c>
      <c r="J59" s="36"/>
    </row>
    <row r="60" customFormat="false" ht="15" hidden="false" customHeight="false" outlineLevel="0" collapsed="false">
      <c r="A60" s="37"/>
      <c r="B60" s="37"/>
      <c r="C60" s="38"/>
      <c r="D60" s="38"/>
      <c r="E60" s="39" t="str">
        <f aca="false">IF($B60="","",IF(IFERROR(INDEX('Sub Tracker'!$I$6:$I$105,MATCH($B60,'Sub Tracker'!$A$6:$A$105,0)),"")=0,"",IFERROR(INDEX('Sub Tracker'!$I$6:$I$105,MATCH($B60,'Sub Tracker'!$A$6:$A$105,0)),"")))</f>
        <v/>
      </c>
      <c r="F60" s="39" t="str">
        <f aca="false">IF($B60="","",IF(IFERROR(INDEX('Sub Tracker'!$Q$6:$Q$105,MATCH($B60,'Sub Tracker'!$A$6:$A$105,0)),"")=0,"",IFERROR(INDEX('Sub Tracker'!$Q$6:$Q$105,MATCH($B60,'Sub Tracker'!$A$6:$A$105,0)),"")))</f>
        <v/>
      </c>
      <c r="G60" s="40" t="str">
        <f aca="false">IF($B60="","",IFERROR(INDEX('Sub Tracker'!$P$6:$P$105,MATCH($B60,'Sub Tracker'!$A$6:$A$105,0)),""))</f>
        <v/>
      </c>
      <c r="H60" s="34" t="str">
        <f aca="false">IF($B60="","",IF(ISNA(MATCH($B60,'Sub Tracker'!$A$6:$A$105,0)),"Not on the Sub Tracker",IF(D60="","Enter the date work ends",IF(E60="","No GL expiry on the tracker",IF(E60&lt;D60,"No: GL "&amp;IF(E60&lt;'Your Requirements'!$B$17,"expired ","expires ")&amp;TEXT(E60,"mmm d, yyyy")&amp;", before the work ends",IF(G60="None","No: no workers’ comp on file",IF(F60="","No workers’ comp expiry on the tracker",IF(F60&lt;D60,"No: workers’ comp "&amp;IF(G60="Exempt","exemption ","")&amp;IF(F60&lt;'Your Requirements'!$B$17,"expired ","expires ")&amp;TEXT(F60,"mmm d, yyyy")&amp;", before the work ends","Yes, to the end of the work"))))))))</f>
        <v/>
      </c>
      <c r="I60" s="40" t="str">
        <f aca="false">IF($B60="","",IFERROR(INDEX('Sub Tracker'!$AD$6:$AD$105,MATCH($B60,'Sub Tracker'!$A$6:$A$105,0)),""))</f>
        <v/>
      </c>
      <c r="J60" s="36"/>
    </row>
    <row r="61" customFormat="false" ht="15" hidden="false" customHeight="false" outlineLevel="0" collapsed="false">
      <c r="A61" s="37"/>
      <c r="B61" s="37"/>
      <c r="C61" s="38"/>
      <c r="D61" s="38"/>
      <c r="E61" s="39" t="str">
        <f aca="false">IF($B61="","",IF(IFERROR(INDEX('Sub Tracker'!$I$6:$I$105,MATCH($B61,'Sub Tracker'!$A$6:$A$105,0)),"")=0,"",IFERROR(INDEX('Sub Tracker'!$I$6:$I$105,MATCH($B61,'Sub Tracker'!$A$6:$A$105,0)),"")))</f>
        <v/>
      </c>
      <c r="F61" s="39" t="str">
        <f aca="false">IF($B61="","",IF(IFERROR(INDEX('Sub Tracker'!$Q$6:$Q$105,MATCH($B61,'Sub Tracker'!$A$6:$A$105,0)),"")=0,"",IFERROR(INDEX('Sub Tracker'!$Q$6:$Q$105,MATCH($B61,'Sub Tracker'!$A$6:$A$105,0)),"")))</f>
        <v/>
      </c>
      <c r="G61" s="40" t="str">
        <f aca="false">IF($B61="","",IFERROR(INDEX('Sub Tracker'!$P$6:$P$105,MATCH($B61,'Sub Tracker'!$A$6:$A$105,0)),""))</f>
        <v/>
      </c>
      <c r="H61" s="34" t="str">
        <f aca="false">IF($B61="","",IF(ISNA(MATCH($B61,'Sub Tracker'!$A$6:$A$105,0)),"Not on the Sub Tracker",IF(D61="","Enter the date work ends",IF(E61="","No GL expiry on the tracker",IF(E61&lt;D61,"No: GL "&amp;IF(E61&lt;'Your Requirements'!$B$17,"expired ","expires ")&amp;TEXT(E61,"mmm d, yyyy")&amp;", before the work ends",IF(G61="None","No: no workers’ comp on file",IF(F61="","No workers’ comp expiry on the tracker",IF(F61&lt;D61,"No: workers’ comp "&amp;IF(G61="Exempt","exemption ","")&amp;IF(F61&lt;'Your Requirements'!$B$17,"expired ","expires ")&amp;TEXT(F61,"mmm d, yyyy")&amp;", before the work ends","Yes, to the end of the work"))))))))</f>
        <v/>
      </c>
      <c r="I61" s="40" t="str">
        <f aca="false">IF($B61="","",IFERROR(INDEX('Sub Tracker'!$AD$6:$AD$105,MATCH($B61,'Sub Tracker'!$A$6:$A$105,0)),""))</f>
        <v/>
      </c>
      <c r="J61" s="36"/>
    </row>
    <row r="62" customFormat="false" ht="15" hidden="false" customHeight="false" outlineLevel="0" collapsed="false">
      <c r="A62" s="37"/>
      <c r="B62" s="37"/>
      <c r="C62" s="38"/>
      <c r="D62" s="38"/>
      <c r="E62" s="39" t="str">
        <f aca="false">IF($B62="","",IF(IFERROR(INDEX('Sub Tracker'!$I$6:$I$105,MATCH($B62,'Sub Tracker'!$A$6:$A$105,0)),"")=0,"",IFERROR(INDEX('Sub Tracker'!$I$6:$I$105,MATCH($B62,'Sub Tracker'!$A$6:$A$105,0)),"")))</f>
        <v/>
      </c>
      <c r="F62" s="39" t="str">
        <f aca="false">IF($B62="","",IF(IFERROR(INDEX('Sub Tracker'!$Q$6:$Q$105,MATCH($B62,'Sub Tracker'!$A$6:$A$105,0)),"")=0,"",IFERROR(INDEX('Sub Tracker'!$Q$6:$Q$105,MATCH($B62,'Sub Tracker'!$A$6:$A$105,0)),"")))</f>
        <v/>
      </c>
      <c r="G62" s="40" t="str">
        <f aca="false">IF($B62="","",IFERROR(INDEX('Sub Tracker'!$P$6:$P$105,MATCH($B62,'Sub Tracker'!$A$6:$A$105,0)),""))</f>
        <v/>
      </c>
      <c r="H62" s="34" t="str">
        <f aca="false">IF($B62="","",IF(ISNA(MATCH($B62,'Sub Tracker'!$A$6:$A$105,0)),"Not on the Sub Tracker",IF(D62="","Enter the date work ends",IF(E62="","No GL expiry on the tracker",IF(E62&lt;D62,"No: GL "&amp;IF(E62&lt;'Your Requirements'!$B$17,"expired ","expires ")&amp;TEXT(E62,"mmm d, yyyy")&amp;", before the work ends",IF(G62="None","No: no workers’ comp on file",IF(F62="","No workers’ comp expiry on the tracker",IF(F62&lt;D62,"No: workers’ comp "&amp;IF(G62="Exempt","exemption ","")&amp;IF(F62&lt;'Your Requirements'!$B$17,"expired ","expires ")&amp;TEXT(F62,"mmm d, yyyy")&amp;", before the work ends","Yes, to the end of the work"))))))))</f>
        <v/>
      </c>
      <c r="I62" s="40" t="str">
        <f aca="false">IF($B62="","",IFERROR(INDEX('Sub Tracker'!$AD$6:$AD$105,MATCH($B62,'Sub Tracker'!$A$6:$A$105,0)),""))</f>
        <v/>
      </c>
      <c r="J62" s="36"/>
    </row>
    <row r="63" customFormat="false" ht="15" hidden="false" customHeight="false" outlineLevel="0" collapsed="false">
      <c r="A63" s="37"/>
      <c r="B63" s="37"/>
      <c r="C63" s="38"/>
      <c r="D63" s="38"/>
      <c r="E63" s="39" t="str">
        <f aca="false">IF($B63="","",IF(IFERROR(INDEX('Sub Tracker'!$I$6:$I$105,MATCH($B63,'Sub Tracker'!$A$6:$A$105,0)),"")=0,"",IFERROR(INDEX('Sub Tracker'!$I$6:$I$105,MATCH($B63,'Sub Tracker'!$A$6:$A$105,0)),"")))</f>
        <v/>
      </c>
      <c r="F63" s="39" t="str">
        <f aca="false">IF($B63="","",IF(IFERROR(INDEX('Sub Tracker'!$Q$6:$Q$105,MATCH($B63,'Sub Tracker'!$A$6:$A$105,0)),"")=0,"",IFERROR(INDEX('Sub Tracker'!$Q$6:$Q$105,MATCH($B63,'Sub Tracker'!$A$6:$A$105,0)),"")))</f>
        <v/>
      </c>
      <c r="G63" s="40" t="str">
        <f aca="false">IF($B63="","",IFERROR(INDEX('Sub Tracker'!$P$6:$P$105,MATCH($B63,'Sub Tracker'!$A$6:$A$105,0)),""))</f>
        <v/>
      </c>
      <c r="H63" s="34" t="str">
        <f aca="false">IF($B63="","",IF(ISNA(MATCH($B63,'Sub Tracker'!$A$6:$A$105,0)),"Not on the Sub Tracker",IF(D63="","Enter the date work ends",IF(E63="","No GL expiry on the tracker",IF(E63&lt;D63,"No: GL "&amp;IF(E63&lt;'Your Requirements'!$B$17,"expired ","expires ")&amp;TEXT(E63,"mmm d, yyyy")&amp;", before the work ends",IF(G63="None","No: no workers’ comp on file",IF(F63="","No workers’ comp expiry on the tracker",IF(F63&lt;D63,"No: workers’ comp "&amp;IF(G63="Exempt","exemption ","")&amp;IF(F63&lt;'Your Requirements'!$B$17,"expired ","expires ")&amp;TEXT(F63,"mmm d, yyyy")&amp;", before the work ends","Yes, to the end of the work"))))))))</f>
        <v/>
      </c>
      <c r="I63" s="40" t="str">
        <f aca="false">IF($B63="","",IFERROR(INDEX('Sub Tracker'!$AD$6:$AD$105,MATCH($B63,'Sub Tracker'!$A$6:$A$105,0)),""))</f>
        <v/>
      </c>
      <c r="J63" s="36"/>
    </row>
    <row r="64" customFormat="false" ht="15" hidden="false" customHeight="false" outlineLevel="0" collapsed="false">
      <c r="A64" s="37"/>
      <c r="B64" s="37"/>
      <c r="C64" s="38"/>
      <c r="D64" s="38"/>
      <c r="E64" s="39" t="str">
        <f aca="false">IF($B64="","",IF(IFERROR(INDEX('Sub Tracker'!$I$6:$I$105,MATCH($B64,'Sub Tracker'!$A$6:$A$105,0)),"")=0,"",IFERROR(INDEX('Sub Tracker'!$I$6:$I$105,MATCH($B64,'Sub Tracker'!$A$6:$A$105,0)),"")))</f>
        <v/>
      </c>
      <c r="F64" s="39" t="str">
        <f aca="false">IF($B64="","",IF(IFERROR(INDEX('Sub Tracker'!$Q$6:$Q$105,MATCH($B64,'Sub Tracker'!$A$6:$A$105,0)),"")=0,"",IFERROR(INDEX('Sub Tracker'!$Q$6:$Q$105,MATCH($B64,'Sub Tracker'!$A$6:$A$105,0)),"")))</f>
        <v/>
      </c>
      <c r="G64" s="40" t="str">
        <f aca="false">IF($B64="","",IFERROR(INDEX('Sub Tracker'!$P$6:$P$105,MATCH($B64,'Sub Tracker'!$A$6:$A$105,0)),""))</f>
        <v/>
      </c>
      <c r="H64" s="34" t="str">
        <f aca="false">IF($B64="","",IF(ISNA(MATCH($B64,'Sub Tracker'!$A$6:$A$105,0)),"Not on the Sub Tracker",IF(D64="","Enter the date work ends",IF(E64="","No GL expiry on the tracker",IF(E64&lt;D64,"No: GL "&amp;IF(E64&lt;'Your Requirements'!$B$17,"expired ","expires ")&amp;TEXT(E64,"mmm d, yyyy")&amp;", before the work ends",IF(G64="None","No: no workers’ comp on file",IF(F64="","No workers’ comp expiry on the tracker",IF(F64&lt;D64,"No: workers’ comp "&amp;IF(G64="Exempt","exemption ","")&amp;IF(F64&lt;'Your Requirements'!$B$17,"expired ","expires ")&amp;TEXT(F64,"mmm d, yyyy")&amp;", before the work ends","Yes, to the end of the work"))))))))</f>
        <v/>
      </c>
      <c r="I64" s="40" t="str">
        <f aca="false">IF($B64="","",IFERROR(INDEX('Sub Tracker'!$AD$6:$AD$105,MATCH($B64,'Sub Tracker'!$A$6:$A$105,0)),""))</f>
        <v/>
      </c>
      <c r="J64" s="36"/>
    </row>
    <row r="65" customFormat="false" ht="15" hidden="false" customHeight="false" outlineLevel="0" collapsed="false">
      <c r="A65" s="37"/>
      <c r="B65" s="37"/>
      <c r="C65" s="38"/>
      <c r="D65" s="38"/>
      <c r="E65" s="39" t="str">
        <f aca="false">IF($B65="","",IF(IFERROR(INDEX('Sub Tracker'!$I$6:$I$105,MATCH($B65,'Sub Tracker'!$A$6:$A$105,0)),"")=0,"",IFERROR(INDEX('Sub Tracker'!$I$6:$I$105,MATCH($B65,'Sub Tracker'!$A$6:$A$105,0)),"")))</f>
        <v/>
      </c>
      <c r="F65" s="39" t="str">
        <f aca="false">IF($B65="","",IF(IFERROR(INDEX('Sub Tracker'!$Q$6:$Q$105,MATCH($B65,'Sub Tracker'!$A$6:$A$105,0)),"")=0,"",IFERROR(INDEX('Sub Tracker'!$Q$6:$Q$105,MATCH($B65,'Sub Tracker'!$A$6:$A$105,0)),"")))</f>
        <v/>
      </c>
      <c r="G65" s="40" t="str">
        <f aca="false">IF($B65="","",IFERROR(INDEX('Sub Tracker'!$P$6:$P$105,MATCH($B65,'Sub Tracker'!$A$6:$A$105,0)),""))</f>
        <v/>
      </c>
      <c r="H65" s="34" t="str">
        <f aca="false">IF($B65="","",IF(ISNA(MATCH($B65,'Sub Tracker'!$A$6:$A$105,0)),"Not on the Sub Tracker",IF(D65="","Enter the date work ends",IF(E65="","No GL expiry on the tracker",IF(E65&lt;D65,"No: GL "&amp;IF(E65&lt;'Your Requirements'!$B$17,"expired ","expires ")&amp;TEXT(E65,"mmm d, yyyy")&amp;", before the work ends",IF(G65="None","No: no workers’ comp on file",IF(F65="","No workers’ comp expiry on the tracker",IF(F65&lt;D65,"No: workers’ comp "&amp;IF(G65="Exempt","exemption ","")&amp;IF(F65&lt;'Your Requirements'!$B$17,"expired ","expires ")&amp;TEXT(F65,"mmm d, yyyy")&amp;", before the work ends","Yes, to the end of the work"))))))))</f>
        <v/>
      </c>
      <c r="I65" s="40" t="str">
        <f aca="false">IF($B65="","",IFERROR(INDEX('Sub Tracker'!$AD$6:$AD$105,MATCH($B65,'Sub Tracker'!$A$6:$A$105,0)),""))</f>
        <v/>
      </c>
      <c r="J65" s="36"/>
    </row>
    <row r="66" customFormat="false" ht="15" hidden="false" customHeight="false" outlineLevel="0" collapsed="false">
      <c r="A66" s="37"/>
      <c r="B66" s="37"/>
      <c r="C66" s="38"/>
      <c r="D66" s="38"/>
      <c r="E66" s="39" t="str">
        <f aca="false">IF($B66="","",IF(IFERROR(INDEX('Sub Tracker'!$I$6:$I$105,MATCH($B66,'Sub Tracker'!$A$6:$A$105,0)),"")=0,"",IFERROR(INDEX('Sub Tracker'!$I$6:$I$105,MATCH($B66,'Sub Tracker'!$A$6:$A$105,0)),"")))</f>
        <v/>
      </c>
      <c r="F66" s="39" t="str">
        <f aca="false">IF($B66="","",IF(IFERROR(INDEX('Sub Tracker'!$Q$6:$Q$105,MATCH($B66,'Sub Tracker'!$A$6:$A$105,0)),"")=0,"",IFERROR(INDEX('Sub Tracker'!$Q$6:$Q$105,MATCH($B66,'Sub Tracker'!$A$6:$A$105,0)),"")))</f>
        <v/>
      </c>
      <c r="G66" s="40" t="str">
        <f aca="false">IF($B66="","",IFERROR(INDEX('Sub Tracker'!$P$6:$P$105,MATCH($B66,'Sub Tracker'!$A$6:$A$105,0)),""))</f>
        <v/>
      </c>
      <c r="H66" s="34" t="str">
        <f aca="false">IF($B66="","",IF(ISNA(MATCH($B66,'Sub Tracker'!$A$6:$A$105,0)),"Not on the Sub Tracker",IF(D66="","Enter the date work ends",IF(E66="","No GL expiry on the tracker",IF(E66&lt;D66,"No: GL "&amp;IF(E66&lt;'Your Requirements'!$B$17,"expired ","expires ")&amp;TEXT(E66,"mmm d, yyyy")&amp;", before the work ends",IF(G66="None","No: no workers’ comp on file",IF(F66="","No workers’ comp expiry on the tracker",IF(F66&lt;D66,"No: workers’ comp "&amp;IF(G66="Exempt","exemption ","")&amp;IF(F66&lt;'Your Requirements'!$B$17,"expired ","expires ")&amp;TEXT(F66,"mmm d, yyyy")&amp;", before the work ends","Yes, to the end of the work"))))))))</f>
        <v/>
      </c>
      <c r="I66" s="40" t="str">
        <f aca="false">IF($B66="","",IFERROR(INDEX('Sub Tracker'!$AD$6:$AD$105,MATCH($B66,'Sub Tracker'!$A$6:$A$105,0)),""))</f>
        <v/>
      </c>
      <c r="J66" s="36"/>
    </row>
    <row r="67" customFormat="false" ht="15" hidden="false" customHeight="false" outlineLevel="0" collapsed="false">
      <c r="A67" s="37"/>
      <c r="B67" s="37"/>
      <c r="C67" s="38"/>
      <c r="D67" s="38"/>
      <c r="E67" s="39" t="str">
        <f aca="false">IF($B67="","",IF(IFERROR(INDEX('Sub Tracker'!$I$6:$I$105,MATCH($B67,'Sub Tracker'!$A$6:$A$105,0)),"")=0,"",IFERROR(INDEX('Sub Tracker'!$I$6:$I$105,MATCH($B67,'Sub Tracker'!$A$6:$A$105,0)),"")))</f>
        <v/>
      </c>
      <c r="F67" s="39" t="str">
        <f aca="false">IF($B67="","",IF(IFERROR(INDEX('Sub Tracker'!$Q$6:$Q$105,MATCH($B67,'Sub Tracker'!$A$6:$A$105,0)),"")=0,"",IFERROR(INDEX('Sub Tracker'!$Q$6:$Q$105,MATCH($B67,'Sub Tracker'!$A$6:$A$105,0)),"")))</f>
        <v/>
      </c>
      <c r="G67" s="40" t="str">
        <f aca="false">IF($B67="","",IFERROR(INDEX('Sub Tracker'!$P$6:$P$105,MATCH($B67,'Sub Tracker'!$A$6:$A$105,0)),""))</f>
        <v/>
      </c>
      <c r="H67" s="34" t="str">
        <f aca="false">IF($B67="","",IF(ISNA(MATCH($B67,'Sub Tracker'!$A$6:$A$105,0)),"Not on the Sub Tracker",IF(D67="","Enter the date work ends",IF(E67="","No GL expiry on the tracker",IF(E67&lt;D67,"No: GL "&amp;IF(E67&lt;'Your Requirements'!$B$17,"expired ","expires ")&amp;TEXT(E67,"mmm d, yyyy")&amp;", before the work ends",IF(G67="None","No: no workers’ comp on file",IF(F67="","No workers’ comp expiry on the tracker",IF(F67&lt;D67,"No: workers’ comp "&amp;IF(G67="Exempt","exemption ","")&amp;IF(F67&lt;'Your Requirements'!$B$17,"expired ","expires ")&amp;TEXT(F67,"mmm d, yyyy")&amp;", before the work ends","Yes, to the end of the work"))))))))</f>
        <v/>
      </c>
      <c r="I67" s="40" t="str">
        <f aca="false">IF($B67="","",IFERROR(INDEX('Sub Tracker'!$AD$6:$AD$105,MATCH($B67,'Sub Tracker'!$A$6:$A$105,0)),""))</f>
        <v/>
      </c>
      <c r="J67" s="36"/>
    </row>
    <row r="68" customFormat="false" ht="15" hidden="false" customHeight="false" outlineLevel="0" collapsed="false">
      <c r="A68" s="37"/>
      <c r="B68" s="37"/>
      <c r="C68" s="38"/>
      <c r="D68" s="38"/>
      <c r="E68" s="39" t="str">
        <f aca="false">IF($B68="","",IF(IFERROR(INDEX('Sub Tracker'!$I$6:$I$105,MATCH($B68,'Sub Tracker'!$A$6:$A$105,0)),"")=0,"",IFERROR(INDEX('Sub Tracker'!$I$6:$I$105,MATCH($B68,'Sub Tracker'!$A$6:$A$105,0)),"")))</f>
        <v/>
      </c>
      <c r="F68" s="39" t="str">
        <f aca="false">IF($B68="","",IF(IFERROR(INDEX('Sub Tracker'!$Q$6:$Q$105,MATCH($B68,'Sub Tracker'!$A$6:$A$105,0)),"")=0,"",IFERROR(INDEX('Sub Tracker'!$Q$6:$Q$105,MATCH($B68,'Sub Tracker'!$A$6:$A$105,0)),"")))</f>
        <v/>
      </c>
      <c r="G68" s="40" t="str">
        <f aca="false">IF($B68="","",IFERROR(INDEX('Sub Tracker'!$P$6:$P$105,MATCH($B68,'Sub Tracker'!$A$6:$A$105,0)),""))</f>
        <v/>
      </c>
      <c r="H68" s="34" t="str">
        <f aca="false">IF($B68="","",IF(ISNA(MATCH($B68,'Sub Tracker'!$A$6:$A$105,0)),"Not on the Sub Tracker",IF(D68="","Enter the date work ends",IF(E68="","No GL expiry on the tracker",IF(E68&lt;D68,"No: GL "&amp;IF(E68&lt;'Your Requirements'!$B$17,"expired ","expires ")&amp;TEXT(E68,"mmm d, yyyy")&amp;", before the work ends",IF(G68="None","No: no workers’ comp on file",IF(F68="","No workers’ comp expiry on the tracker",IF(F68&lt;D68,"No: workers’ comp "&amp;IF(G68="Exempt","exemption ","")&amp;IF(F68&lt;'Your Requirements'!$B$17,"expired ","expires ")&amp;TEXT(F68,"mmm d, yyyy")&amp;", before the work ends","Yes, to the end of the work"))))))))</f>
        <v/>
      </c>
      <c r="I68" s="40" t="str">
        <f aca="false">IF($B68="","",IFERROR(INDEX('Sub Tracker'!$AD$6:$AD$105,MATCH($B68,'Sub Tracker'!$A$6:$A$105,0)),""))</f>
        <v/>
      </c>
      <c r="J68" s="36"/>
    </row>
    <row r="69" customFormat="false" ht="15" hidden="false" customHeight="false" outlineLevel="0" collapsed="false">
      <c r="A69" s="37"/>
      <c r="B69" s="37"/>
      <c r="C69" s="38"/>
      <c r="D69" s="38"/>
      <c r="E69" s="39" t="str">
        <f aca="false">IF($B69="","",IF(IFERROR(INDEX('Sub Tracker'!$I$6:$I$105,MATCH($B69,'Sub Tracker'!$A$6:$A$105,0)),"")=0,"",IFERROR(INDEX('Sub Tracker'!$I$6:$I$105,MATCH($B69,'Sub Tracker'!$A$6:$A$105,0)),"")))</f>
        <v/>
      </c>
      <c r="F69" s="39" t="str">
        <f aca="false">IF($B69="","",IF(IFERROR(INDEX('Sub Tracker'!$Q$6:$Q$105,MATCH($B69,'Sub Tracker'!$A$6:$A$105,0)),"")=0,"",IFERROR(INDEX('Sub Tracker'!$Q$6:$Q$105,MATCH($B69,'Sub Tracker'!$A$6:$A$105,0)),"")))</f>
        <v/>
      </c>
      <c r="G69" s="40" t="str">
        <f aca="false">IF($B69="","",IFERROR(INDEX('Sub Tracker'!$P$6:$P$105,MATCH($B69,'Sub Tracker'!$A$6:$A$105,0)),""))</f>
        <v/>
      </c>
      <c r="H69" s="34" t="str">
        <f aca="false">IF($B69="","",IF(ISNA(MATCH($B69,'Sub Tracker'!$A$6:$A$105,0)),"Not on the Sub Tracker",IF(D69="","Enter the date work ends",IF(E69="","No GL expiry on the tracker",IF(E69&lt;D69,"No: GL "&amp;IF(E69&lt;'Your Requirements'!$B$17,"expired ","expires ")&amp;TEXT(E69,"mmm d, yyyy")&amp;", before the work ends",IF(G69="None","No: no workers’ comp on file",IF(F69="","No workers’ comp expiry on the tracker",IF(F69&lt;D69,"No: workers’ comp "&amp;IF(G69="Exempt","exemption ","")&amp;IF(F69&lt;'Your Requirements'!$B$17,"expired ","expires ")&amp;TEXT(F69,"mmm d, yyyy")&amp;", before the work ends","Yes, to the end of the work"))))))))</f>
        <v/>
      </c>
      <c r="I69" s="40" t="str">
        <f aca="false">IF($B69="","",IFERROR(INDEX('Sub Tracker'!$AD$6:$AD$105,MATCH($B69,'Sub Tracker'!$A$6:$A$105,0)),""))</f>
        <v/>
      </c>
      <c r="J69" s="36"/>
    </row>
    <row r="70" customFormat="false" ht="15" hidden="false" customHeight="false" outlineLevel="0" collapsed="false">
      <c r="A70" s="37"/>
      <c r="B70" s="37"/>
      <c r="C70" s="38"/>
      <c r="D70" s="38"/>
      <c r="E70" s="39" t="str">
        <f aca="false">IF($B70="","",IF(IFERROR(INDEX('Sub Tracker'!$I$6:$I$105,MATCH($B70,'Sub Tracker'!$A$6:$A$105,0)),"")=0,"",IFERROR(INDEX('Sub Tracker'!$I$6:$I$105,MATCH($B70,'Sub Tracker'!$A$6:$A$105,0)),"")))</f>
        <v/>
      </c>
      <c r="F70" s="39" t="str">
        <f aca="false">IF($B70="","",IF(IFERROR(INDEX('Sub Tracker'!$Q$6:$Q$105,MATCH($B70,'Sub Tracker'!$A$6:$A$105,0)),"")=0,"",IFERROR(INDEX('Sub Tracker'!$Q$6:$Q$105,MATCH($B70,'Sub Tracker'!$A$6:$A$105,0)),"")))</f>
        <v/>
      </c>
      <c r="G70" s="40" t="str">
        <f aca="false">IF($B70="","",IFERROR(INDEX('Sub Tracker'!$P$6:$P$105,MATCH($B70,'Sub Tracker'!$A$6:$A$105,0)),""))</f>
        <v/>
      </c>
      <c r="H70" s="34" t="str">
        <f aca="false">IF($B70="","",IF(ISNA(MATCH($B70,'Sub Tracker'!$A$6:$A$105,0)),"Not on the Sub Tracker",IF(D70="","Enter the date work ends",IF(E70="","No GL expiry on the tracker",IF(E70&lt;D70,"No: GL "&amp;IF(E70&lt;'Your Requirements'!$B$17,"expired ","expires ")&amp;TEXT(E70,"mmm d, yyyy")&amp;", before the work ends",IF(G70="None","No: no workers’ comp on file",IF(F70="","No workers’ comp expiry on the tracker",IF(F70&lt;D70,"No: workers’ comp "&amp;IF(G70="Exempt","exemption ","")&amp;IF(F70&lt;'Your Requirements'!$B$17,"expired ","expires ")&amp;TEXT(F70,"mmm d, yyyy")&amp;", before the work ends","Yes, to the end of the work"))))))))</f>
        <v/>
      </c>
      <c r="I70" s="40" t="str">
        <f aca="false">IF($B70="","",IFERROR(INDEX('Sub Tracker'!$AD$6:$AD$105,MATCH($B70,'Sub Tracker'!$A$6:$A$105,0)),""))</f>
        <v/>
      </c>
      <c r="J70" s="36"/>
    </row>
    <row r="71" customFormat="false" ht="15" hidden="false" customHeight="false" outlineLevel="0" collapsed="false">
      <c r="A71" s="37"/>
      <c r="B71" s="37"/>
      <c r="C71" s="38"/>
      <c r="D71" s="38"/>
      <c r="E71" s="39" t="str">
        <f aca="false">IF($B71="","",IF(IFERROR(INDEX('Sub Tracker'!$I$6:$I$105,MATCH($B71,'Sub Tracker'!$A$6:$A$105,0)),"")=0,"",IFERROR(INDEX('Sub Tracker'!$I$6:$I$105,MATCH($B71,'Sub Tracker'!$A$6:$A$105,0)),"")))</f>
        <v/>
      </c>
      <c r="F71" s="39" t="str">
        <f aca="false">IF($B71="","",IF(IFERROR(INDEX('Sub Tracker'!$Q$6:$Q$105,MATCH($B71,'Sub Tracker'!$A$6:$A$105,0)),"")=0,"",IFERROR(INDEX('Sub Tracker'!$Q$6:$Q$105,MATCH($B71,'Sub Tracker'!$A$6:$A$105,0)),"")))</f>
        <v/>
      </c>
      <c r="G71" s="40" t="str">
        <f aca="false">IF($B71="","",IFERROR(INDEX('Sub Tracker'!$P$6:$P$105,MATCH($B71,'Sub Tracker'!$A$6:$A$105,0)),""))</f>
        <v/>
      </c>
      <c r="H71" s="34" t="str">
        <f aca="false">IF($B71="","",IF(ISNA(MATCH($B71,'Sub Tracker'!$A$6:$A$105,0)),"Not on the Sub Tracker",IF(D71="","Enter the date work ends",IF(E71="","No GL expiry on the tracker",IF(E71&lt;D71,"No: GL "&amp;IF(E71&lt;'Your Requirements'!$B$17,"expired ","expires ")&amp;TEXT(E71,"mmm d, yyyy")&amp;", before the work ends",IF(G71="None","No: no workers’ comp on file",IF(F71="","No workers’ comp expiry on the tracker",IF(F71&lt;D71,"No: workers’ comp "&amp;IF(G71="Exempt","exemption ","")&amp;IF(F71&lt;'Your Requirements'!$B$17,"expired ","expires ")&amp;TEXT(F71,"mmm d, yyyy")&amp;", before the work ends","Yes, to the end of the work"))))))))</f>
        <v/>
      </c>
      <c r="I71" s="40" t="str">
        <f aca="false">IF($B71="","",IFERROR(INDEX('Sub Tracker'!$AD$6:$AD$105,MATCH($B71,'Sub Tracker'!$A$6:$A$105,0)),""))</f>
        <v/>
      </c>
      <c r="J71" s="36"/>
    </row>
    <row r="72" customFormat="false" ht="15" hidden="false" customHeight="false" outlineLevel="0" collapsed="false">
      <c r="A72" s="37"/>
      <c r="B72" s="37"/>
      <c r="C72" s="38"/>
      <c r="D72" s="38"/>
      <c r="E72" s="39" t="str">
        <f aca="false">IF($B72="","",IF(IFERROR(INDEX('Sub Tracker'!$I$6:$I$105,MATCH($B72,'Sub Tracker'!$A$6:$A$105,0)),"")=0,"",IFERROR(INDEX('Sub Tracker'!$I$6:$I$105,MATCH($B72,'Sub Tracker'!$A$6:$A$105,0)),"")))</f>
        <v/>
      </c>
      <c r="F72" s="39" t="str">
        <f aca="false">IF($B72="","",IF(IFERROR(INDEX('Sub Tracker'!$Q$6:$Q$105,MATCH($B72,'Sub Tracker'!$A$6:$A$105,0)),"")=0,"",IFERROR(INDEX('Sub Tracker'!$Q$6:$Q$105,MATCH($B72,'Sub Tracker'!$A$6:$A$105,0)),"")))</f>
        <v/>
      </c>
      <c r="G72" s="40" t="str">
        <f aca="false">IF($B72="","",IFERROR(INDEX('Sub Tracker'!$P$6:$P$105,MATCH($B72,'Sub Tracker'!$A$6:$A$105,0)),""))</f>
        <v/>
      </c>
      <c r="H72" s="34" t="str">
        <f aca="false">IF($B72="","",IF(ISNA(MATCH($B72,'Sub Tracker'!$A$6:$A$105,0)),"Not on the Sub Tracker",IF(D72="","Enter the date work ends",IF(E72="","No GL expiry on the tracker",IF(E72&lt;D72,"No: GL "&amp;IF(E72&lt;'Your Requirements'!$B$17,"expired ","expires ")&amp;TEXT(E72,"mmm d, yyyy")&amp;", before the work ends",IF(G72="None","No: no workers’ comp on file",IF(F72="","No workers’ comp expiry on the tracker",IF(F72&lt;D72,"No: workers’ comp "&amp;IF(G72="Exempt","exemption ","")&amp;IF(F72&lt;'Your Requirements'!$B$17,"expired ","expires ")&amp;TEXT(F72,"mmm d, yyyy")&amp;", before the work ends","Yes, to the end of the work"))))))))</f>
        <v/>
      </c>
      <c r="I72" s="40" t="str">
        <f aca="false">IF($B72="","",IFERROR(INDEX('Sub Tracker'!$AD$6:$AD$105,MATCH($B72,'Sub Tracker'!$A$6:$A$105,0)),""))</f>
        <v/>
      </c>
      <c r="J72" s="36"/>
    </row>
    <row r="73" customFormat="false" ht="15" hidden="false" customHeight="false" outlineLevel="0" collapsed="false">
      <c r="A73" s="37"/>
      <c r="B73" s="37"/>
      <c r="C73" s="38"/>
      <c r="D73" s="38"/>
      <c r="E73" s="39" t="str">
        <f aca="false">IF($B73="","",IF(IFERROR(INDEX('Sub Tracker'!$I$6:$I$105,MATCH($B73,'Sub Tracker'!$A$6:$A$105,0)),"")=0,"",IFERROR(INDEX('Sub Tracker'!$I$6:$I$105,MATCH($B73,'Sub Tracker'!$A$6:$A$105,0)),"")))</f>
        <v/>
      </c>
      <c r="F73" s="39" t="str">
        <f aca="false">IF($B73="","",IF(IFERROR(INDEX('Sub Tracker'!$Q$6:$Q$105,MATCH($B73,'Sub Tracker'!$A$6:$A$105,0)),"")=0,"",IFERROR(INDEX('Sub Tracker'!$Q$6:$Q$105,MATCH($B73,'Sub Tracker'!$A$6:$A$105,0)),"")))</f>
        <v/>
      </c>
      <c r="G73" s="40" t="str">
        <f aca="false">IF($B73="","",IFERROR(INDEX('Sub Tracker'!$P$6:$P$105,MATCH($B73,'Sub Tracker'!$A$6:$A$105,0)),""))</f>
        <v/>
      </c>
      <c r="H73" s="34" t="str">
        <f aca="false">IF($B73="","",IF(ISNA(MATCH($B73,'Sub Tracker'!$A$6:$A$105,0)),"Not on the Sub Tracker",IF(D73="","Enter the date work ends",IF(E73="","No GL expiry on the tracker",IF(E73&lt;D73,"No: GL "&amp;IF(E73&lt;'Your Requirements'!$B$17,"expired ","expires ")&amp;TEXT(E73,"mmm d, yyyy")&amp;", before the work ends",IF(G73="None","No: no workers’ comp on file",IF(F73="","No workers’ comp expiry on the tracker",IF(F73&lt;D73,"No: workers’ comp "&amp;IF(G73="Exempt","exemption ","")&amp;IF(F73&lt;'Your Requirements'!$B$17,"expired ","expires ")&amp;TEXT(F73,"mmm d, yyyy")&amp;", before the work ends","Yes, to the end of the work"))))))))</f>
        <v/>
      </c>
      <c r="I73" s="40" t="str">
        <f aca="false">IF($B73="","",IFERROR(INDEX('Sub Tracker'!$AD$6:$AD$105,MATCH($B73,'Sub Tracker'!$A$6:$A$105,0)),""))</f>
        <v/>
      </c>
      <c r="J73" s="36"/>
    </row>
    <row r="74" customFormat="false" ht="15" hidden="false" customHeight="false" outlineLevel="0" collapsed="false">
      <c r="A74" s="37"/>
      <c r="B74" s="37"/>
      <c r="C74" s="38"/>
      <c r="D74" s="38"/>
      <c r="E74" s="39" t="str">
        <f aca="false">IF($B74="","",IF(IFERROR(INDEX('Sub Tracker'!$I$6:$I$105,MATCH($B74,'Sub Tracker'!$A$6:$A$105,0)),"")=0,"",IFERROR(INDEX('Sub Tracker'!$I$6:$I$105,MATCH($B74,'Sub Tracker'!$A$6:$A$105,0)),"")))</f>
        <v/>
      </c>
      <c r="F74" s="39" t="str">
        <f aca="false">IF($B74="","",IF(IFERROR(INDEX('Sub Tracker'!$Q$6:$Q$105,MATCH($B74,'Sub Tracker'!$A$6:$A$105,0)),"")=0,"",IFERROR(INDEX('Sub Tracker'!$Q$6:$Q$105,MATCH($B74,'Sub Tracker'!$A$6:$A$105,0)),"")))</f>
        <v/>
      </c>
      <c r="G74" s="40" t="str">
        <f aca="false">IF($B74="","",IFERROR(INDEX('Sub Tracker'!$P$6:$P$105,MATCH($B74,'Sub Tracker'!$A$6:$A$105,0)),""))</f>
        <v/>
      </c>
      <c r="H74" s="34" t="str">
        <f aca="false">IF($B74="","",IF(ISNA(MATCH($B74,'Sub Tracker'!$A$6:$A$105,0)),"Not on the Sub Tracker",IF(D74="","Enter the date work ends",IF(E74="","No GL expiry on the tracker",IF(E74&lt;D74,"No: GL "&amp;IF(E74&lt;'Your Requirements'!$B$17,"expired ","expires ")&amp;TEXT(E74,"mmm d, yyyy")&amp;", before the work ends",IF(G74="None","No: no workers’ comp on file",IF(F74="","No workers’ comp expiry on the tracker",IF(F74&lt;D74,"No: workers’ comp "&amp;IF(G74="Exempt","exemption ","")&amp;IF(F74&lt;'Your Requirements'!$B$17,"expired ","expires ")&amp;TEXT(F74,"mmm d, yyyy")&amp;", before the work ends","Yes, to the end of the work"))))))))</f>
        <v/>
      </c>
      <c r="I74" s="40" t="str">
        <f aca="false">IF($B74="","",IFERROR(INDEX('Sub Tracker'!$AD$6:$AD$105,MATCH($B74,'Sub Tracker'!$A$6:$A$105,0)),""))</f>
        <v/>
      </c>
      <c r="J74" s="36"/>
    </row>
    <row r="75" customFormat="false" ht="15" hidden="false" customHeight="false" outlineLevel="0" collapsed="false">
      <c r="A75" s="37"/>
      <c r="B75" s="37"/>
      <c r="C75" s="38"/>
      <c r="D75" s="38"/>
      <c r="E75" s="39" t="str">
        <f aca="false">IF($B75="","",IF(IFERROR(INDEX('Sub Tracker'!$I$6:$I$105,MATCH($B75,'Sub Tracker'!$A$6:$A$105,0)),"")=0,"",IFERROR(INDEX('Sub Tracker'!$I$6:$I$105,MATCH($B75,'Sub Tracker'!$A$6:$A$105,0)),"")))</f>
        <v/>
      </c>
      <c r="F75" s="39" t="str">
        <f aca="false">IF($B75="","",IF(IFERROR(INDEX('Sub Tracker'!$Q$6:$Q$105,MATCH($B75,'Sub Tracker'!$A$6:$A$105,0)),"")=0,"",IFERROR(INDEX('Sub Tracker'!$Q$6:$Q$105,MATCH($B75,'Sub Tracker'!$A$6:$A$105,0)),"")))</f>
        <v/>
      </c>
      <c r="G75" s="40" t="str">
        <f aca="false">IF($B75="","",IFERROR(INDEX('Sub Tracker'!$P$6:$P$105,MATCH($B75,'Sub Tracker'!$A$6:$A$105,0)),""))</f>
        <v/>
      </c>
      <c r="H75" s="34" t="str">
        <f aca="false">IF($B75="","",IF(ISNA(MATCH($B75,'Sub Tracker'!$A$6:$A$105,0)),"Not on the Sub Tracker",IF(D75="","Enter the date work ends",IF(E75="","No GL expiry on the tracker",IF(E75&lt;D75,"No: GL "&amp;IF(E75&lt;'Your Requirements'!$B$17,"expired ","expires ")&amp;TEXT(E75,"mmm d, yyyy")&amp;", before the work ends",IF(G75="None","No: no workers’ comp on file",IF(F75="","No workers’ comp expiry on the tracker",IF(F75&lt;D75,"No: workers’ comp "&amp;IF(G75="Exempt","exemption ","")&amp;IF(F75&lt;'Your Requirements'!$B$17,"expired ","expires ")&amp;TEXT(F75,"mmm d, yyyy")&amp;", before the work ends","Yes, to the end of the work"))))))))</f>
        <v/>
      </c>
      <c r="I75" s="40" t="str">
        <f aca="false">IF($B75="","",IFERROR(INDEX('Sub Tracker'!$AD$6:$AD$105,MATCH($B75,'Sub Tracker'!$A$6:$A$105,0)),""))</f>
        <v/>
      </c>
      <c r="J75" s="36"/>
    </row>
    <row r="76" customFormat="false" ht="15" hidden="false" customHeight="false" outlineLevel="0" collapsed="false">
      <c r="A76" s="37"/>
      <c r="B76" s="37"/>
      <c r="C76" s="38"/>
      <c r="D76" s="38"/>
      <c r="E76" s="39" t="str">
        <f aca="false">IF($B76="","",IF(IFERROR(INDEX('Sub Tracker'!$I$6:$I$105,MATCH($B76,'Sub Tracker'!$A$6:$A$105,0)),"")=0,"",IFERROR(INDEX('Sub Tracker'!$I$6:$I$105,MATCH($B76,'Sub Tracker'!$A$6:$A$105,0)),"")))</f>
        <v/>
      </c>
      <c r="F76" s="39" t="str">
        <f aca="false">IF($B76="","",IF(IFERROR(INDEX('Sub Tracker'!$Q$6:$Q$105,MATCH($B76,'Sub Tracker'!$A$6:$A$105,0)),"")=0,"",IFERROR(INDEX('Sub Tracker'!$Q$6:$Q$105,MATCH($B76,'Sub Tracker'!$A$6:$A$105,0)),"")))</f>
        <v/>
      </c>
      <c r="G76" s="40" t="str">
        <f aca="false">IF($B76="","",IFERROR(INDEX('Sub Tracker'!$P$6:$P$105,MATCH($B76,'Sub Tracker'!$A$6:$A$105,0)),""))</f>
        <v/>
      </c>
      <c r="H76" s="34" t="str">
        <f aca="false">IF($B76="","",IF(ISNA(MATCH($B76,'Sub Tracker'!$A$6:$A$105,0)),"Not on the Sub Tracker",IF(D76="","Enter the date work ends",IF(E76="","No GL expiry on the tracker",IF(E76&lt;D76,"No: GL "&amp;IF(E76&lt;'Your Requirements'!$B$17,"expired ","expires ")&amp;TEXT(E76,"mmm d, yyyy")&amp;", before the work ends",IF(G76="None","No: no workers’ comp on file",IF(F76="","No workers’ comp expiry on the tracker",IF(F76&lt;D76,"No: workers’ comp "&amp;IF(G76="Exempt","exemption ","")&amp;IF(F76&lt;'Your Requirements'!$B$17,"expired ","expires ")&amp;TEXT(F76,"mmm d, yyyy")&amp;", before the work ends","Yes, to the end of the work"))))))))</f>
        <v/>
      </c>
      <c r="I76" s="40" t="str">
        <f aca="false">IF($B76="","",IFERROR(INDEX('Sub Tracker'!$AD$6:$AD$105,MATCH($B76,'Sub Tracker'!$A$6:$A$105,0)),""))</f>
        <v/>
      </c>
      <c r="J76" s="36"/>
    </row>
    <row r="77" customFormat="false" ht="15" hidden="false" customHeight="false" outlineLevel="0" collapsed="false">
      <c r="A77" s="37"/>
      <c r="B77" s="37"/>
      <c r="C77" s="38"/>
      <c r="D77" s="38"/>
      <c r="E77" s="39" t="str">
        <f aca="false">IF($B77="","",IF(IFERROR(INDEX('Sub Tracker'!$I$6:$I$105,MATCH($B77,'Sub Tracker'!$A$6:$A$105,0)),"")=0,"",IFERROR(INDEX('Sub Tracker'!$I$6:$I$105,MATCH($B77,'Sub Tracker'!$A$6:$A$105,0)),"")))</f>
        <v/>
      </c>
      <c r="F77" s="39" t="str">
        <f aca="false">IF($B77="","",IF(IFERROR(INDEX('Sub Tracker'!$Q$6:$Q$105,MATCH($B77,'Sub Tracker'!$A$6:$A$105,0)),"")=0,"",IFERROR(INDEX('Sub Tracker'!$Q$6:$Q$105,MATCH($B77,'Sub Tracker'!$A$6:$A$105,0)),"")))</f>
        <v/>
      </c>
      <c r="G77" s="40" t="str">
        <f aca="false">IF($B77="","",IFERROR(INDEX('Sub Tracker'!$P$6:$P$105,MATCH($B77,'Sub Tracker'!$A$6:$A$105,0)),""))</f>
        <v/>
      </c>
      <c r="H77" s="34" t="str">
        <f aca="false">IF($B77="","",IF(ISNA(MATCH($B77,'Sub Tracker'!$A$6:$A$105,0)),"Not on the Sub Tracker",IF(D77="","Enter the date work ends",IF(E77="","No GL expiry on the tracker",IF(E77&lt;D77,"No: GL "&amp;IF(E77&lt;'Your Requirements'!$B$17,"expired ","expires ")&amp;TEXT(E77,"mmm d, yyyy")&amp;", before the work ends",IF(G77="None","No: no workers’ comp on file",IF(F77="","No workers’ comp expiry on the tracker",IF(F77&lt;D77,"No: workers’ comp "&amp;IF(G77="Exempt","exemption ","")&amp;IF(F77&lt;'Your Requirements'!$B$17,"expired ","expires ")&amp;TEXT(F77,"mmm d, yyyy")&amp;", before the work ends","Yes, to the end of the work"))))))))</f>
        <v/>
      </c>
      <c r="I77" s="40" t="str">
        <f aca="false">IF($B77="","",IFERROR(INDEX('Sub Tracker'!$AD$6:$AD$105,MATCH($B77,'Sub Tracker'!$A$6:$A$105,0)),""))</f>
        <v/>
      </c>
      <c r="J77" s="36"/>
    </row>
    <row r="78" customFormat="false" ht="15" hidden="false" customHeight="false" outlineLevel="0" collapsed="false">
      <c r="A78" s="37"/>
      <c r="B78" s="37"/>
      <c r="C78" s="38"/>
      <c r="D78" s="38"/>
      <c r="E78" s="39" t="str">
        <f aca="false">IF($B78="","",IF(IFERROR(INDEX('Sub Tracker'!$I$6:$I$105,MATCH($B78,'Sub Tracker'!$A$6:$A$105,0)),"")=0,"",IFERROR(INDEX('Sub Tracker'!$I$6:$I$105,MATCH($B78,'Sub Tracker'!$A$6:$A$105,0)),"")))</f>
        <v/>
      </c>
      <c r="F78" s="39" t="str">
        <f aca="false">IF($B78="","",IF(IFERROR(INDEX('Sub Tracker'!$Q$6:$Q$105,MATCH($B78,'Sub Tracker'!$A$6:$A$105,0)),"")=0,"",IFERROR(INDEX('Sub Tracker'!$Q$6:$Q$105,MATCH($B78,'Sub Tracker'!$A$6:$A$105,0)),"")))</f>
        <v/>
      </c>
      <c r="G78" s="40" t="str">
        <f aca="false">IF($B78="","",IFERROR(INDEX('Sub Tracker'!$P$6:$P$105,MATCH($B78,'Sub Tracker'!$A$6:$A$105,0)),""))</f>
        <v/>
      </c>
      <c r="H78" s="34" t="str">
        <f aca="false">IF($B78="","",IF(ISNA(MATCH($B78,'Sub Tracker'!$A$6:$A$105,0)),"Not on the Sub Tracker",IF(D78="","Enter the date work ends",IF(E78="","No GL expiry on the tracker",IF(E78&lt;D78,"No: GL "&amp;IF(E78&lt;'Your Requirements'!$B$17,"expired ","expires ")&amp;TEXT(E78,"mmm d, yyyy")&amp;", before the work ends",IF(G78="None","No: no workers’ comp on file",IF(F78="","No workers’ comp expiry on the tracker",IF(F78&lt;D78,"No: workers’ comp "&amp;IF(G78="Exempt","exemption ","")&amp;IF(F78&lt;'Your Requirements'!$B$17,"expired ","expires ")&amp;TEXT(F78,"mmm d, yyyy")&amp;", before the work ends","Yes, to the end of the work"))))))))</f>
        <v/>
      </c>
      <c r="I78" s="40" t="str">
        <f aca="false">IF($B78="","",IFERROR(INDEX('Sub Tracker'!$AD$6:$AD$105,MATCH($B78,'Sub Tracker'!$A$6:$A$105,0)),""))</f>
        <v/>
      </c>
      <c r="J78" s="36"/>
    </row>
    <row r="79" customFormat="false" ht="15" hidden="false" customHeight="false" outlineLevel="0" collapsed="false">
      <c r="A79" s="37"/>
      <c r="B79" s="37"/>
      <c r="C79" s="38"/>
      <c r="D79" s="38"/>
      <c r="E79" s="39" t="str">
        <f aca="false">IF($B79="","",IF(IFERROR(INDEX('Sub Tracker'!$I$6:$I$105,MATCH($B79,'Sub Tracker'!$A$6:$A$105,0)),"")=0,"",IFERROR(INDEX('Sub Tracker'!$I$6:$I$105,MATCH($B79,'Sub Tracker'!$A$6:$A$105,0)),"")))</f>
        <v/>
      </c>
      <c r="F79" s="39" t="str">
        <f aca="false">IF($B79="","",IF(IFERROR(INDEX('Sub Tracker'!$Q$6:$Q$105,MATCH($B79,'Sub Tracker'!$A$6:$A$105,0)),"")=0,"",IFERROR(INDEX('Sub Tracker'!$Q$6:$Q$105,MATCH($B79,'Sub Tracker'!$A$6:$A$105,0)),"")))</f>
        <v/>
      </c>
      <c r="G79" s="40" t="str">
        <f aca="false">IF($B79="","",IFERROR(INDEX('Sub Tracker'!$P$6:$P$105,MATCH($B79,'Sub Tracker'!$A$6:$A$105,0)),""))</f>
        <v/>
      </c>
      <c r="H79" s="34" t="str">
        <f aca="false">IF($B79="","",IF(ISNA(MATCH($B79,'Sub Tracker'!$A$6:$A$105,0)),"Not on the Sub Tracker",IF(D79="","Enter the date work ends",IF(E79="","No GL expiry on the tracker",IF(E79&lt;D79,"No: GL "&amp;IF(E79&lt;'Your Requirements'!$B$17,"expired ","expires ")&amp;TEXT(E79,"mmm d, yyyy")&amp;", before the work ends",IF(G79="None","No: no workers’ comp on file",IF(F79="","No workers’ comp expiry on the tracker",IF(F79&lt;D79,"No: workers’ comp "&amp;IF(G79="Exempt","exemption ","")&amp;IF(F79&lt;'Your Requirements'!$B$17,"expired ","expires ")&amp;TEXT(F79,"mmm d, yyyy")&amp;", before the work ends","Yes, to the end of the work"))))))))</f>
        <v/>
      </c>
      <c r="I79" s="40" t="str">
        <f aca="false">IF($B79="","",IFERROR(INDEX('Sub Tracker'!$AD$6:$AD$105,MATCH($B79,'Sub Tracker'!$A$6:$A$105,0)),""))</f>
        <v/>
      </c>
      <c r="J79" s="36"/>
    </row>
    <row r="80" customFormat="false" ht="15" hidden="false" customHeight="false" outlineLevel="0" collapsed="false">
      <c r="A80" s="37"/>
      <c r="B80" s="37"/>
      <c r="C80" s="38"/>
      <c r="D80" s="38"/>
      <c r="E80" s="39" t="str">
        <f aca="false">IF($B80="","",IF(IFERROR(INDEX('Sub Tracker'!$I$6:$I$105,MATCH($B80,'Sub Tracker'!$A$6:$A$105,0)),"")=0,"",IFERROR(INDEX('Sub Tracker'!$I$6:$I$105,MATCH($B80,'Sub Tracker'!$A$6:$A$105,0)),"")))</f>
        <v/>
      </c>
      <c r="F80" s="39" t="str">
        <f aca="false">IF($B80="","",IF(IFERROR(INDEX('Sub Tracker'!$Q$6:$Q$105,MATCH($B80,'Sub Tracker'!$A$6:$A$105,0)),"")=0,"",IFERROR(INDEX('Sub Tracker'!$Q$6:$Q$105,MATCH($B80,'Sub Tracker'!$A$6:$A$105,0)),"")))</f>
        <v/>
      </c>
      <c r="G80" s="40" t="str">
        <f aca="false">IF($B80="","",IFERROR(INDEX('Sub Tracker'!$P$6:$P$105,MATCH($B80,'Sub Tracker'!$A$6:$A$105,0)),""))</f>
        <v/>
      </c>
      <c r="H80" s="34" t="str">
        <f aca="false">IF($B80="","",IF(ISNA(MATCH($B80,'Sub Tracker'!$A$6:$A$105,0)),"Not on the Sub Tracker",IF(D80="","Enter the date work ends",IF(E80="","No GL expiry on the tracker",IF(E80&lt;D80,"No: GL "&amp;IF(E80&lt;'Your Requirements'!$B$17,"expired ","expires ")&amp;TEXT(E80,"mmm d, yyyy")&amp;", before the work ends",IF(G80="None","No: no workers’ comp on file",IF(F80="","No workers’ comp expiry on the tracker",IF(F80&lt;D80,"No: workers’ comp "&amp;IF(G80="Exempt","exemption ","")&amp;IF(F80&lt;'Your Requirements'!$B$17,"expired ","expires ")&amp;TEXT(F80,"mmm d, yyyy")&amp;", before the work ends","Yes, to the end of the work"))))))))</f>
        <v/>
      </c>
      <c r="I80" s="40" t="str">
        <f aca="false">IF($B80="","",IFERROR(INDEX('Sub Tracker'!$AD$6:$AD$105,MATCH($B80,'Sub Tracker'!$A$6:$A$105,0)),""))</f>
        <v/>
      </c>
      <c r="J80" s="36"/>
    </row>
    <row r="81" customFormat="false" ht="15" hidden="false" customHeight="false" outlineLevel="0" collapsed="false">
      <c r="A81" s="37"/>
      <c r="B81" s="37"/>
      <c r="C81" s="38"/>
      <c r="D81" s="38"/>
      <c r="E81" s="39" t="str">
        <f aca="false">IF($B81="","",IF(IFERROR(INDEX('Sub Tracker'!$I$6:$I$105,MATCH($B81,'Sub Tracker'!$A$6:$A$105,0)),"")=0,"",IFERROR(INDEX('Sub Tracker'!$I$6:$I$105,MATCH($B81,'Sub Tracker'!$A$6:$A$105,0)),"")))</f>
        <v/>
      </c>
      <c r="F81" s="39" t="str">
        <f aca="false">IF($B81="","",IF(IFERROR(INDEX('Sub Tracker'!$Q$6:$Q$105,MATCH($B81,'Sub Tracker'!$A$6:$A$105,0)),"")=0,"",IFERROR(INDEX('Sub Tracker'!$Q$6:$Q$105,MATCH($B81,'Sub Tracker'!$A$6:$A$105,0)),"")))</f>
        <v/>
      </c>
      <c r="G81" s="40" t="str">
        <f aca="false">IF($B81="","",IFERROR(INDEX('Sub Tracker'!$P$6:$P$105,MATCH($B81,'Sub Tracker'!$A$6:$A$105,0)),""))</f>
        <v/>
      </c>
      <c r="H81" s="34" t="str">
        <f aca="false">IF($B81="","",IF(ISNA(MATCH($B81,'Sub Tracker'!$A$6:$A$105,0)),"Not on the Sub Tracker",IF(D81="","Enter the date work ends",IF(E81="","No GL expiry on the tracker",IF(E81&lt;D81,"No: GL "&amp;IF(E81&lt;'Your Requirements'!$B$17,"expired ","expires ")&amp;TEXT(E81,"mmm d, yyyy")&amp;", before the work ends",IF(G81="None","No: no workers’ comp on file",IF(F81="","No workers’ comp expiry on the tracker",IF(F81&lt;D81,"No: workers’ comp "&amp;IF(G81="Exempt","exemption ","")&amp;IF(F81&lt;'Your Requirements'!$B$17,"expired ","expires ")&amp;TEXT(F81,"mmm d, yyyy")&amp;", before the work ends","Yes, to the end of the work"))))))))</f>
        <v/>
      </c>
      <c r="I81" s="40" t="str">
        <f aca="false">IF($B81="","",IFERROR(INDEX('Sub Tracker'!$AD$6:$AD$105,MATCH($B81,'Sub Tracker'!$A$6:$A$105,0)),""))</f>
        <v/>
      </c>
      <c r="J81" s="36"/>
    </row>
    <row r="82" customFormat="false" ht="15" hidden="false" customHeight="false" outlineLevel="0" collapsed="false">
      <c r="A82" s="37"/>
      <c r="B82" s="37"/>
      <c r="C82" s="38"/>
      <c r="D82" s="38"/>
      <c r="E82" s="39" t="str">
        <f aca="false">IF($B82="","",IF(IFERROR(INDEX('Sub Tracker'!$I$6:$I$105,MATCH($B82,'Sub Tracker'!$A$6:$A$105,0)),"")=0,"",IFERROR(INDEX('Sub Tracker'!$I$6:$I$105,MATCH($B82,'Sub Tracker'!$A$6:$A$105,0)),"")))</f>
        <v/>
      </c>
      <c r="F82" s="39" t="str">
        <f aca="false">IF($B82="","",IF(IFERROR(INDEX('Sub Tracker'!$Q$6:$Q$105,MATCH($B82,'Sub Tracker'!$A$6:$A$105,0)),"")=0,"",IFERROR(INDEX('Sub Tracker'!$Q$6:$Q$105,MATCH($B82,'Sub Tracker'!$A$6:$A$105,0)),"")))</f>
        <v/>
      </c>
      <c r="G82" s="40" t="str">
        <f aca="false">IF($B82="","",IFERROR(INDEX('Sub Tracker'!$P$6:$P$105,MATCH($B82,'Sub Tracker'!$A$6:$A$105,0)),""))</f>
        <v/>
      </c>
      <c r="H82" s="34" t="str">
        <f aca="false">IF($B82="","",IF(ISNA(MATCH($B82,'Sub Tracker'!$A$6:$A$105,0)),"Not on the Sub Tracker",IF(D82="","Enter the date work ends",IF(E82="","No GL expiry on the tracker",IF(E82&lt;D82,"No: GL "&amp;IF(E82&lt;'Your Requirements'!$B$17,"expired ","expires ")&amp;TEXT(E82,"mmm d, yyyy")&amp;", before the work ends",IF(G82="None","No: no workers’ comp on file",IF(F82="","No workers’ comp expiry on the tracker",IF(F82&lt;D82,"No: workers’ comp "&amp;IF(G82="Exempt","exemption ","")&amp;IF(F82&lt;'Your Requirements'!$B$17,"expired ","expires ")&amp;TEXT(F82,"mmm d, yyyy")&amp;", before the work ends","Yes, to the end of the work"))))))))</f>
        <v/>
      </c>
      <c r="I82" s="40" t="str">
        <f aca="false">IF($B82="","",IFERROR(INDEX('Sub Tracker'!$AD$6:$AD$105,MATCH($B82,'Sub Tracker'!$A$6:$A$105,0)),""))</f>
        <v/>
      </c>
      <c r="J82" s="36"/>
    </row>
    <row r="83" customFormat="false" ht="15" hidden="false" customHeight="false" outlineLevel="0" collapsed="false">
      <c r="A83" s="37"/>
      <c r="B83" s="37"/>
      <c r="C83" s="38"/>
      <c r="D83" s="38"/>
      <c r="E83" s="39" t="str">
        <f aca="false">IF($B83="","",IF(IFERROR(INDEX('Sub Tracker'!$I$6:$I$105,MATCH($B83,'Sub Tracker'!$A$6:$A$105,0)),"")=0,"",IFERROR(INDEX('Sub Tracker'!$I$6:$I$105,MATCH($B83,'Sub Tracker'!$A$6:$A$105,0)),"")))</f>
        <v/>
      </c>
      <c r="F83" s="39" t="str">
        <f aca="false">IF($B83="","",IF(IFERROR(INDEX('Sub Tracker'!$Q$6:$Q$105,MATCH($B83,'Sub Tracker'!$A$6:$A$105,0)),"")=0,"",IFERROR(INDEX('Sub Tracker'!$Q$6:$Q$105,MATCH($B83,'Sub Tracker'!$A$6:$A$105,0)),"")))</f>
        <v/>
      </c>
      <c r="G83" s="40" t="str">
        <f aca="false">IF($B83="","",IFERROR(INDEX('Sub Tracker'!$P$6:$P$105,MATCH($B83,'Sub Tracker'!$A$6:$A$105,0)),""))</f>
        <v/>
      </c>
      <c r="H83" s="34" t="str">
        <f aca="false">IF($B83="","",IF(ISNA(MATCH($B83,'Sub Tracker'!$A$6:$A$105,0)),"Not on the Sub Tracker",IF(D83="","Enter the date work ends",IF(E83="","No GL expiry on the tracker",IF(E83&lt;D83,"No: GL "&amp;IF(E83&lt;'Your Requirements'!$B$17,"expired ","expires ")&amp;TEXT(E83,"mmm d, yyyy")&amp;", before the work ends",IF(G83="None","No: no workers’ comp on file",IF(F83="","No workers’ comp expiry on the tracker",IF(F83&lt;D83,"No: workers’ comp "&amp;IF(G83="Exempt","exemption ","")&amp;IF(F83&lt;'Your Requirements'!$B$17,"expired ","expires ")&amp;TEXT(F83,"mmm d, yyyy")&amp;", before the work ends","Yes, to the end of the work"))))))))</f>
        <v/>
      </c>
      <c r="I83" s="40" t="str">
        <f aca="false">IF($B83="","",IFERROR(INDEX('Sub Tracker'!$AD$6:$AD$105,MATCH($B83,'Sub Tracker'!$A$6:$A$105,0)),""))</f>
        <v/>
      </c>
      <c r="J83" s="36"/>
    </row>
    <row r="84" customFormat="false" ht="15" hidden="false" customHeight="false" outlineLevel="0" collapsed="false">
      <c r="A84" s="37"/>
      <c r="B84" s="37"/>
      <c r="C84" s="38"/>
      <c r="D84" s="38"/>
      <c r="E84" s="39" t="str">
        <f aca="false">IF($B84="","",IF(IFERROR(INDEX('Sub Tracker'!$I$6:$I$105,MATCH($B84,'Sub Tracker'!$A$6:$A$105,0)),"")=0,"",IFERROR(INDEX('Sub Tracker'!$I$6:$I$105,MATCH($B84,'Sub Tracker'!$A$6:$A$105,0)),"")))</f>
        <v/>
      </c>
      <c r="F84" s="39" t="str">
        <f aca="false">IF($B84="","",IF(IFERROR(INDEX('Sub Tracker'!$Q$6:$Q$105,MATCH($B84,'Sub Tracker'!$A$6:$A$105,0)),"")=0,"",IFERROR(INDEX('Sub Tracker'!$Q$6:$Q$105,MATCH($B84,'Sub Tracker'!$A$6:$A$105,0)),"")))</f>
        <v/>
      </c>
      <c r="G84" s="40" t="str">
        <f aca="false">IF($B84="","",IFERROR(INDEX('Sub Tracker'!$P$6:$P$105,MATCH($B84,'Sub Tracker'!$A$6:$A$105,0)),""))</f>
        <v/>
      </c>
      <c r="H84" s="34" t="str">
        <f aca="false">IF($B84="","",IF(ISNA(MATCH($B84,'Sub Tracker'!$A$6:$A$105,0)),"Not on the Sub Tracker",IF(D84="","Enter the date work ends",IF(E84="","No GL expiry on the tracker",IF(E84&lt;D84,"No: GL "&amp;IF(E84&lt;'Your Requirements'!$B$17,"expired ","expires ")&amp;TEXT(E84,"mmm d, yyyy")&amp;", before the work ends",IF(G84="None","No: no workers’ comp on file",IF(F84="","No workers’ comp expiry on the tracker",IF(F84&lt;D84,"No: workers’ comp "&amp;IF(G84="Exempt","exemption ","")&amp;IF(F84&lt;'Your Requirements'!$B$17,"expired ","expires ")&amp;TEXT(F84,"mmm d, yyyy")&amp;", before the work ends","Yes, to the end of the work"))))))))</f>
        <v/>
      </c>
      <c r="I84" s="40" t="str">
        <f aca="false">IF($B84="","",IFERROR(INDEX('Sub Tracker'!$AD$6:$AD$105,MATCH($B84,'Sub Tracker'!$A$6:$A$105,0)),""))</f>
        <v/>
      </c>
      <c r="J84" s="36"/>
    </row>
    <row r="85" customFormat="false" ht="15" hidden="false" customHeight="false" outlineLevel="0" collapsed="false">
      <c r="A85" s="37"/>
      <c r="B85" s="37"/>
      <c r="C85" s="38"/>
      <c r="D85" s="38"/>
      <c r="E85" s="39" t="str">
        <f aca="false">IF($B85="","",IF(IFERROR(INDEX('Sub Tracker'!$I$6:$I$105,MATCH($B85,'Sub Tracker'!$A$6:$A$105,0)),"")=0,"",IFERROR(INDEX('Sub Tracker'!$I$6:$I$105,MATCH($B85,'Sub Tracker'!$A$6:$A$105,0)),"")))</f>
        <v/>
      </c>
      <c r="F85" s="39" t="str">
        <f aca="false">IF($B85="","",IF(IFERROR(INDEX('Sub Tracker'!$Q$6:$Q$105,MATCH($B85,'Sub Tracker'!$A$6:$A$105,0)),"")=0,"",IFERROR(INDEX('Sub Tracker'!$Q$6:$Q$105,MATCH($B85,'Sub Tracker'!$A$6:$A$105,0)),"")))</f>
        <v/>
      </c>
      <c r="G85" s="40" t="str">
        <f aca="false">IF($B85="","",IFERROR(INDEX('Sub Tracker'!$P$6:$P$105,MATCH($B85,'Sub Tracker'!$A$6:$A$105,0)),""))</f>
        <v/>
      </c>
      <c r="H85" s="34" t="str">
        <f aca="false">IF($B85="","",IF(ISNA(MATCH($B85,'Sub Tracker'!$A$6:$A$105,0)),"Not on the Sub Tracker",IF(D85="","Enter the date work ends",IF(E85="","No GL expiry on the tracker",IF(E85&lt;D85,"No: GL "&amp;IF(E85&lt;'Your Requirements'!$B$17,"expired ","expires ")&amp;TEXT(E85,"mmm d, yyyy")&amp;", before the work ends",IF(G85="None","No: no workers’ comp on file",IF(F85="","No workers’ comp expiry on the tracker",IF(F85&lt;D85,"No: workers’ comp "&amp;IF(G85="Exempt","exemption ","")&amp;IF(F85&lt;'Your Requirements'!$B$17,"expired ","expires ")&amp;TEXT(F85,"mmm d, yyyy")&amp;", before the work ends","Yes, to the end of the work"))))))))</f>
        <v/>
      </c>
      <c r="I85" s="40" t="str">
        <f aca="false">IF($B85="","",IFERROR(INDEX('Sub Tracker'!$AD$6:$AD$105,MATCH($B85,'Sub Tracker'!$A$6:$A$105,0)),""))</f>
        <v/>
      </c>
      <c r="J85" s="36"/>
    </row>
    <row r="86" customFormat="false" ht="15" hidden="false" customHeight="false" outlineLevel="0" collapsed="false">
      <c r="A86" s="37"/>
      <c r="B86" s="37"/>
      <c r="C86" s="38"/>
      <c r="D86" s="38"/>
      <c r="E86" s="39" t="str">
        <f aca="false">IF($B86="","",IF(IFERROR(INDEX('Sub Tracker'!$I$6:$I$105,MATCH($B86,'Sub Tracker'!$A$6:$A$105,0)),"")=0,"",IFERROR(INDEX('Sub Tracker'!$I$6:$I$105,MATCH($B86,'Sub Tracker'!$A$6:$A$105,0)),"")))</f>
        <v/>
      </c>
      <c r="F86" s="39" t="str">
        <f aca="false">IF($B86="","",IF(IFERROR(INDEX('Sub Tracker'!$Q$6:$Q$105,MATCH($B86,'Sub Tracker'!$A$6:$A$105,0)),"")=0,"",IFERROR(INDEX('Sub Tracker'!$Q$6:$Q$105,MATCH($B86,'Sub Tracker'!$A$6:$A$105,0)),"")))</f>
        <v/>
      </c>
      <c r="G86" s="40" t="str">
        <f aca="false">IF($B86="","",IFERROR(INDEX('Sub Tracker'!$P$6:$P$105,MATCH($B86,'Sub Tracker'!$A$6:$A$105,0)),""))</f>
        <v/>
      </c>
      <c r="H86" s="34" t="str">
        <f aca="false">IF($B86="","",IF(ISNA(MATCH($B86,'Sub Tracker'!$A$6:$A$105,0)),"Not on the Sub Tracker",IF(D86="","Enter the date work ends",IF(E86="","No GL expiry on the tracker",IF(E86&lt;D86,"No: GL "&amp;IF(E86&lt;'Your Requirements'!$B$17,"expired ","expires ")&amp;TEXT(E86,"mmm d, yyyy")&amp;", before the work ends",IF(G86="None","No: no workers’ comp on file",IF(F86="","No workers’ comp expiry on the tracker",IF(F86&lt;D86,"No: workers’ comp "&amp;IF(G86="Exempt","exemption ","")&amp;IF(F86&lt;'Your Requirements'!$B$17,"expired ","expires ")&amp;TEXT(F86,"mmm d, yyyy")&amp;", before the work ends","Yes, to the end of the work"))))))))</f>
        <v/>
      </c>
      <c r="I86" s="40" t="str">
        <f aca="false">IF($B86="","",IFERROR(INDEX('Sub Tracker'!$AD$6:$AD$105,MATCH($B86,'Sub Tracker'!$A$6:$A$105,0)),""))</f>
        <v/>
      </c>
      <c r="J86" s="36"/>
    </row>
    <row r="87" customFormat="false" ht="15" hidden="false" customHeight="false" outlineLevel="0" collapsed="false">
      <c r="A87" s="37"/>
      <c r="B87" s="37"/>
      <c r="C87" s="38"/>
      <c r="D87" s="38"/>
      <c r="E87" s="39" t="str">
        <f aca="false">IF($B87="","",IF(IFERROR(INDEX('Sub Tracker'!$I$6:$I$105,MATCH($B87,'Sub Tracker'!$A$6:$A$105,0)),"")=0,"",IFERROR(INDEX('Sub Tracker'!$I$6:$I$105,MATCH($B87,'Sub Tracker'!$A$6:$A$105,0)),"")))</f>
        <v/>
      </c>
      <c r="F87" s="39" t="str">
        <f aca="false">IF($B87="","",IF(IFERROR(INDEX('Sub Tracker'!$Q$6:$Q$105,MATCH($B87,'Sub Tracker'!$A$6:$A$105,0)),"")=0,"",IFERROR(INDEX('Sub Tracker'!$Q$6:$Q$105,MATCH($B87,'Sub Tracker'!$A$6:$A$105,0)),"")))</f>
        <v/>
      </c>
      <c r="G87" s="40" t="str">
        <f aca="false">IF($B87="","",IFERROR(INDEX('Sub Tracker'!$P$6:$P$105,MATCH($B87,'Sub Tracker'!$A$6:$A$105,0)),""))</f>
        <v/>
      </c>
      <c r="H87" s="34" t="str">
        <f aca="false">IF($B87="","",IF(ISNA(MATCH($B87,'Sub Tracker'!$A$6:$A$105,0)),"Not on the Sub Tracker",IF(D87="","Enter the date work ends",IF(E87="","No GL expiry on the tracker",IF(E87&lt;D87,"No: GL "&amp;IF(E87&lt;'Your Requirements'!$B$17,"expired ","expires ")&amp;TEXT(E87,"mmm d, yyyy")&amp;", before the work ends",IF(G87="None","No: no workers’ comp on file",IF(F87="","No workers’ comp expiry on the tracker",IF(F87&lt;D87,"No: workers’ comp "&amp;IF(G87="Exempt","exemption ","")&amp;IF(F87&lt;'Your Requirements'!$B$17,"expired ","expires ")&amp;TEXT(F87,"mmm d, yyyy")&amp;", before the work ends","Yes, to the end of the work"))))))))</f>
        <v/>
      </c>
      <c r="I87" s="40" t="str">
        <f aca="false">IF($B87="","",IFERROR(INDEX('Sub Tracker'!$AD$6:$AD$105,MATCH($B87,'Sub Tracker'!$A$6:$A$105,0)),""))</f>
        <v/>
      </c>
      <c r="J87" s="36"/>
    </row>
    <row r="88" customFormat="false" ht="15" hidden="false" customHeight="false" outlineLevel="0" collapsed="false">
      <c r="A88" s="37"/>
      <c r="B88" s="37"/>
      <c r="C88" s="38"/>
      <c r="D88" s="38"/>
      <c r="E88" s="39" t="str">
        <f aca="false">IF($B88="","",IF(IFERROR(INDEX('Sub Tracker'!$I$6:$I$105,MATCH($B88,'Sub Tracker'!$A$6:$A$105,0)),"")=0,"",IFERROR(INDEX('Sub Tracker'!$I$6:$I$105,MATCH($B88,'Sub Tracker'!$A$6:$A$105,0)),"")))</f>
        <v/>
      </c>
      <c r="F88" s="39" t="str">
        <f aca="false">IF($B88="","",IF(IFERROR(INDEX('Sub Tracker'!$Q$6:$Q$105,MATCH($B88,'Sub Tracker'!$A$6:$A$105,0)),"")=0,"",IFERROR(INDEX('Sub Tracker'!$Q$6:$Q$105,MATCH($B88,'Sub Tracker'!$A$6:$A$105,0)),"")))</f>
        <v/>
      </c>
      <c r="G88" s="40" t="str">
        <f aca="false">IF($B88="","",IFERROR(INDEX('Sub Tracker'!$P$6:$P$105,MATCH($B88,'Sub Tracker'!$A$6:$A$105,0)),""))</f>
        <v/>
      </c>
      <c r="H88" s="34" t="str">
        <f aca="false">IF($B88="","",IF(ISNA(MATCH($B88,'Sub Tracker'!$A$6:$A$105,0)),"Not on the Sub Tracker",IF(D88="","Enter the date work ends",IF(E88="","No GL expiry on the tracker",IF(E88&lt;D88,"No: GL "&amp;IF(E88&lt;'Your Requirements'!$B$17,"expired ","expires ")&amp;TEXT(E88,"mmm d, yyyy")&amp;", before the work ends",IF(G88="None","No: no workers’ comp on file",IF(F88="","No workers’ comp expiry on the tracker",IF(F88&lt;D88,"No: workers’ comp "&amp;IF(G88="Exempt","exemption ","")&amp;IF(F88&lt;'Your Requirements'!$B$17,"expired ","expires ")&amp;TEXT(F88,"mmm d, yyyy")&amp;", before the work ends","Yes, to the end of the work"))))))))</f>
        <v/>
      </c>
      <c r="I88" s="40" t="str">
        <f aca="false">IF($B88="","",IFERROR(INDEX('Sub Tracker'!$AD$6:$AD$105,MATCH($B88,'Sub Tracker'!$A$6:$A$105,0)),""))</f>
        <v/>
      </c>
      <c r="J88" s="36"/>
    </row>
    <row r="89" customFormat="false" ht="15" hidden="false" customHeight="false" outlineLevel="0" collapsed="false">
      <c r="A89" s="37"/>
      <c r="B89" s="37"/>
      <c r="C89" s="38"/>
      <c r="D89" s="38"/>
      <c r="E89" s="39" t="str">
        <f aca="false">IF($B89="","",IF(IFERROR(INDEX('Sub Tracker'!$I$6:$I$105,MATCH($B89,'Sub Tracker'!$A$6:$A$105,0)),"")=0,"",IFERROR(INDEX('Sub Tracker'!$I$6:$I$105,MATCH($B89,'Sub Tracker'!$A$6:$A$105,0)),"")))</f>
        <v/>
      </c>
      <c r="F89" s="39" t="str">
        <f aca="false">IF($B89="","",IF(IFERROR(INDEX('Sub Tracker'!$Q$6:$Q$105,MATCH($B89,'Sub Tracker'!$A$6:$A$105,0)),"")=0,"",IFERROR(INDEX('Sub Tracker'!$Q$6:$Q$105,MATCH($B89,'Sub Tracker'!$A$6:$A$105,0)),"")))</f>
        <v/>
      </c>
      <c r="G89" s="40" t="str">
        <f aca="false">IF($B89="","",IFERROR(INDEX('Sub Tracker'!$P$6:$P$105,MATCH($B89,'Sub Tracker'!$A$6:$A$105,0)),""))</f>
        <v/>
      </c>
      <c r="H89" s="34" t="str">
        <f aca="false">IF($B89="","",IF(ISNA(MATCH($B89,'Sub Tracker'!$A$6:$A$105,0)),"Not on the Sub Tracker",IF(D89="","Enter the date work ends",IF(E89="","No GL expiry on the tracker",IF(E89&lt;D89,"No: GL "&amp;IF(E89&lt;'Your Requirements'!$B$17,"expired ","expires ")&amp;TEXT(E89,"mmm d, yyyy")&amp;", before the work ends",IF(G89="None","No: no workers’ comp on file",IF(F89="","No workers’ comp expiry on the tracker",IF(F89&lt;D89,"No: workers’ comp "&amp;IF(G89="Exempt","exemption ","")&amp;IF(F89&lt;'Your Requirements'!$B$17,"expired ","expires ")&amp;TEXT(F89,"mmm d, yyyy")&amp;", before the work ends","Yes, to the end of the work"))))))))</f>
        <v/>
      </c>
      <c r="I89" s="40" t="str">
        <f aca="false">IF($B89="","",IFERROR(INDEX('Sub Tracker'!$AD$6:$AD$105,MATCH($B89,'Sub Tracker'!$A$6:$A$105,0)),""))</f>
        <v/>
      </c>
      <c r="J89" s="36"/>
    </row>
    <row r="90" customFormat="false" ht="15" hidden="false" customHeight="false" outlineLevel="0" collapsed="false">
      <c r="A90" s="37"/>
      <c r="B90" s="37"/>
      <c r="C90" s="38"/>
      <c r="D90" s="38"/>
      <c r="E90" s="39" t="str">
        <f aca="false">IF($B90="","",IF(IFERROR(INDEX('Sub Tracker'!$I$6:$I$105,MATCH($B90,'Sub Tracker'!$A$6:$A$105,0)),"")=0,"",IFERROR(INDEX('Sub Tracker'!$I$6:$I$105,MATCH($B90,'Sub Tracker'!$A$6:$A$105,0)),"")))</f>
        <v/>
      </c>
      <c r="F90" s="39" t="str">
        <f aca="false">IF($B90="","",IF(IFERROR(INDEX('Sub Tracker'!$Q$6:$Q$105,MATCH($B90,'Sub Tracker'!$A$6:$A$105,0)),"")=0,"",IFERROR(INDEX('Sub Tracker'!$Q$6:$Q$105,MATCH($B90,'Sub Tracker'!$A$6:$A$105,0)),"")))</f>
        <v/>
      </c>
      <c r="G90" s="40" t="str">
        <f aca="false">IF($B90="","",IFERROR(INDEX('Sub Tracker'!$P$6:$P$105,MATCH($B90,'Sub Tracker'!$A$6:$A$105,0)),""))</f>
        <v/>
      </c>
      <c r="H90" s="34" t="str">
        <f aca="false">IF($B90="","",IF(ISNA(MATCH($B90,'Sub Tracker'!$A$6:$A$105,0)),"Not on the Sub Tracker",IF(D90="","Enter the date work ends",IF(E90="","No GL expiry on the tracker",IF(E90&lt;D90,"No: GL "&amp;IF(E90&lt;'Your Requirements'!$B$17,"expired ","expires ")&amp;TEXT(E90,"mmm d, yyyy")&amp;", before the work ends",IF(G90="None","No: no workers’ comp on file",IF(F90="","No workers’ comp expiry on the tracker",IF(F90&lt;D90,"No: workers’ comp "&amp;IF(G90="Exempt","exemption ","")&amp;IF(F90&lt;'Your Requirements'!$B$17,"expired ","expires ")&amp;TEXT(F90,"mmm d, yyyy")&amp;", before the work ends","Yes, to the end of the work"))))))))</f>
        <v/>
      </c>
      <c r="I90" s="40" t="str">
        <f aca="false">IF($B90="","",IFERROR(INDEX('Sub Tracker'!$AD$6:$AD$105,MATCH($B90,'Sub Tracker'!$A$6:$A$105,0)),""))</f>
        <v/>
      </c>
      <c r="J90" s="36"/>
    </row>
    <row r="91" customFormat="false" ht="15" hidden="false" customHeight="false" outlineLevel="0" collapsed="false">
      <c r="A91" s="37"/>
      <c r="B91" s="37"/>
      <c r="C91" s="38"/>
      <c r="D91" s="38"/>
      <c r="E91" s="39" t="str">
        <f aca="false">IF($B91="","",IF(IFERROR(INDEX('Sub Tracker'!$I$6:$I$105,MATCH($B91,'Sub Tracker'!$A$6:$A$105,0)),"")=0,"",IFERROR(INDEX('Sub Tracker'!$I$6:$I$105,MATCH($B91,'Sub Tracker'!$A$6:$A$105,0)),"")))</f>
        <v/>
      </c>
      <c r="F91" s="39" t="str">
        <f aca="false">IF($B91="","",IF(IFERROR(INDEX('Sub Tracker'!$Q$6:$Q$105,MATCH($B91,'Sub Tracker'!$A$6:$A$105,0)),"")=0,"",IFERROR(INDEX('Sub Tracker'!$Q$6:$Q$105,MATCH($B91,'Sub Tracker'!$A$6:$A$105,0)),"")))</f>
        <v/>
      </c>
      <c r="G91" s="40" t="str">
        <f aca="false">IF($B91="","",IFERROR(INDEX('Sub Tracker'!$P$6:$P$105,MATCH($B91,'Sub Tracker'!$A$6:$A$105,0)),""))</f>
        <v/>
      </c>
      <c r="H91" s="34" t="str">
        <f aca="false">IF($B91="","",IF(ISNA(MATCH($B91,'Sub Tracker'!$A$6:$A$105,0)),"Not on the Sub Tracker",IF(D91="","Enter the date work ends",IF(E91="","No GL expiry on the tracker",IF(E91&lt;D91,"No: GL "&amp;IF(E91&lt;'Your Requirements'!$B$17,"expired ","expires ")&amp;TEXT(E91,"mmm d, yyyy")&amp;", before the work ends",IF(G91="None","No: no workers’ comp on file",IF(F91="","No workers’ comp expiry on the tracker",IF(F91&lt;D91,"No: workers’ comp "&amp;IF(G91="Exempt","exemption ","")&amp;IF(F91&lt;'Your Requirements'!$B$17,"expired ","expires ")&amp;TEXT(F91,"mmm d, yyyy")&amp;", before the work ends","Yes, to the end of the work"))))))))</f>
        <v/>
      </c>
      <c r="I91" s="40" t="str">
        <f aca="false">IF($B91="","",IFERROR(INDEX('Sub Tracker'!$AD$6:$AD$105,MATCH($B91,'Sub Tracker'!$A$6:$A$105,0)),""))</f>
        <v/>
      </c>
      <c r="J91" s="36"/>
    </row>
    <row r="92" customFormat="false" ht="15" hidden="false" customHeight="false" outlineLevel="0" collapsed="false">
      <c r="A92" s="37"/>
      <c r="B92" s="37"/>
      <c r="C92" s="38"/>
      <c r="D92" s="38"/>
      <c r="E92" s="39" t="str">
        <f aca="false">IF($B92="","",IF(IFERROR(INDEX('Sub Tracker'!$I$6:$I$105,MATCH($B92,'Sub Tracker'!$A$6:$A$105,0)),"")=0,"",IFERROR(INDEX('Sub Tracker'!$I$6:$I$105,MATCH($B92,'Sub Tracker'!$A$6:$A$105,0)),"")))</f>
        <v/>
      </c>
      <c r="F92" s="39" t="str">
        <f aca="false">IF($B92="","",IF(IFERROR(INDEX('Sub Tracker'!$Q$6:$Q$105,MATCH($B92,'Sub Tracker'!$A$6:$A$105,0)),"")=0,"",IFERROR(INDEX('Sub Tracker'!$Q$6:$Q$105,MATCH($B92,'Sub Tracker'!$A$6:$A$105,0)),"")))</f>
        <v/>
      </c>
      <c r="G92" s="40" t="str">
        <f aca="false">IF($B92="","",IFERROR(INDEX('Sub Tracker'!$P$6:$P$105,MATCH($B92,'Sub Tracker'!$A$6:$A$105,0)),""))</f>
        <v/>
      </c>
      <c r="H92" s="34" t="str">
        <f aca="false">IF($B92="","",IF(ISNA(MATCH($B92,'Sub Tracker'!$A$6:$A$105,0)),"Not on the Sub Tracker",IF(D92="","Enter the date work ends",IF(E92="","No GL expiry on the tracker",IF(E92&lt;D92,"No: GL "&amp;IF(E92&lt;'Your Requirements'!$B$17,"expired ","expires ")&amp;TEXT(E92,"mmm d, yyyy")&amp;", before the work ends",IF(G92="None","No: no workers’ comp on file",IF(F92="","No workers’ comp expiry on the tracker",IF(F92&lt;D92,"No: workers’ comp "&amp;IF(G92="Exempt","exemption ","")&amp;IF(F92&lt;'Your Requirements'!$B$17,"expired ","expires ")&amp;TEXT(F92,"mmm d, yyyy")&amp;", before the work ends","Yes, to the end of the work"))))))))</f>
        <v/>
      </c>
      <c r="I92" s="40" t="str">
        <f aca="false">IF($B92="","",IFERROR(INDEX('Sub Tracker'!$AD$6:$AD$105,MATCH($B92,'Sub Tracker'!$A$6:$A$105,0)),""))</f>
        <v/>
      </c>
      <c r="J92" s="36"/>
    </row>
    <row r="93" customFormat="false" ht="15" hidden="false" customHeight="false" outlineLevel="0" collapsed="false">
      <c r="A93" s="37"/>
      <c r="B93" s="37"/>
      <c r="C93" s="38"/>
      <c r="D93" s="38"/>
      <c r="E93" s="39" t="str">
        <f aca="false">IF($B93="","",IF(IFERROR(INDEX('Sub Tracker'!$I$6:$I$105,MATCH($B93,'Sub Tracker'!$A$6:$A$105,0)),"")=0,"",IFERROR(INDEX('Sub Tracker'!$I$6:$I$105,MATCH($B93,'Sub Tracker'!$A$6:$A$105,0)),"")))</f>
        <v/>
      </c>
      <c r="F93" s="39" t="str">
        <f aca="false">IF($B93="","",IF(IFERROR(INDEX('Sub Tracker'!$Q$6:$Q$105,MATCH($B93,'Sub Tracker'!$A$6:$A$105,0)),"")=0,"",IFERROR(INDEX('Sub Tracker'!$Q$6:$Q$105,MATCH($B93,'Sub Tracker'!$A$6:$A$105,0)),"")))</f>
        <v/>
      </c>
      <c r="G93" s="40" t="str">
        <f aca="false">IF($B93="","",IFERROR(INDEX('Sub Tracker'!$P$6:$P$105,MATCH($B93,'Sub Tracker'!$A$6:$A$105,0)),""))</f>
        <v/>
      </c>
      <c r="H93" s="34" t="str">
        <f aca="false">IF($B93="","",IF(ISNA(MATCH($B93,'Sub Tracker'!$A$6:$A$105,0)),"Not on the Sub Tracker",IF(D93="","Enter the date work ends",IF(E93="","No GL expiry on the tracker",IF(E93&lt;D93,"No: GL "&amp;IF(E93&lt;'Your Requirements'!$B$17,"expired ","expires ")&amp;TEXT(E93,"mmm d, yyyy")&amp;", before the work ends",IF(G93="None","No: no workers’ comp on file",IF(F93="","No workers’ comp expiry on the tracker",IF(F93&lt;D93,"No: workers’ comp "&amp;IF(G93="Exempt","exemption ","")&amp;IF(F93&lt;'Your Requirements'!$B$17,"expired ","expires ")&amp;TEXT(F93,"mmm d, yyyy")&amp;", before the work ends","Yes, to the end of the work"))))))))</f>
        <v/>
      </c>
      <c r="I93" s="40" t="str">
        <f aca="false">IF($B93="","",IFERROR(INDEX('Sub Tracker'!$AD$6:$AD$105,MATCH($B93,'Sub Tracker'!$A$6:$A$105,0)),""))</f>
        <v/>
      </c>
      <c r="J93" s="36"/>
    </row>
    <row r="94" customFormat="false" ht="15" hidden="false" customHeight="false" outlineLevel="0" collapsed="false">
      <c r="A94" s="37"/>
      <c r="B94" s="37"/>
      <c r="C94" s="38"/>
      <c r="D94" s="38"/>
      <c r="E94" s="39" t="str">
        <f aca="false">IF($B94="","",IF(IFERROR(INDEX('Sub Tracker'!$I$6:$I$105,MATCH($B94,'Sub Tracker'!$A$6:$A$105,0)),"")=0,"",IFERROR(INDEX('Sub Tracker'!$I$6:$I$105,MATCH($B94,'Sub Tracker'!$A$6:$A$105,0)),"")))</f>
        <v/>
      </c>
      <c r="F94" s="39" t="str">
        <f aca="false">IF($B94="","",IF(IFERROR(INDEX('Sub Tracker'!$Q$6:$Q$105,MATCH($B94,'Sub Tracker'!$A$6:$A$105,0)),"")=0,"",IFERROR(INDEX('Sub Tracker'!$Q$6:$Q$105,MATCH($B94,'Sub Tracker'!$A$6:$A$105,0)),"")))</f>
        <v/>
      </c>
      <c r="G94" s="40" t="str">
        <f aca="false">IF($B94="","",IFERROR(INDEX('Sub Tracker'!$P$6:$P$105,MATCH($B94,'Sub Tracker'!$A$6:$A$105,0)),""))</f>
        <v/>
      </c>
      <c r="H94" s="34" t="str">
        <f aca="false">IF($B94="","",IF(ISNA(MATCH($B94,'Sub Tracker'!$A$6:$A$105,0)),"Not on the Sub Tracker",IF(D94="","Enter the date work ends",IF(E94="","No GL expiry on the tracker",IF(E94&lt;D94,"No: GL "&amp;IF(E94&lt;'Your Requirements'!$B$17,"expired ","expires ")&amp;TEXT(E94,"mmm d, yyyy")&amp;", before the work ends",IF(G94="None","No: no workers’ comp on file",IF(F94="","No workers’ comp expiry on the tracker",IF(F94&lt;D94,"No: workers’ comp "&amp;IF(G94="Exempt","exemption ","")&amp;IF(F94&lt;'Your Requirements'!$B$17,"expired ","expires ")&amp;TEXT(F94,"mmm d, yyyy")&amp;", before the work ends","Yes, to the end of the work"))))))))</f>
        <v/>
      </c>
      <c r="I94" s="40" t="str">
        <f aca="false">IF($B94="","",IFERROR(INDEX('Sub Tracker'!$AD$6:$AD$105,MATCH($B94,'Sub Tracker'!$A$6:$A$105,0)),""))</f>
        <v/>
      </c>
      <c r="J94" s="36"/>
    </row>
    <row r="95" customFormat="false" ht="15" hidden="false" customHeight="false" outlineLevel="0" collapsed="false">
      <c r="A95" s="37"/>
      <c r="B95" s="37"/>
      <c r="C95" s="38"/>
      <c r="D95" s="38"/>
      <c r="E95" s="39" t="str">
        <f aca="false">IF($B95="","",IF(IFERROR(INDEX('Sub Tracker'!$I$6:$I$105,MATCH($B95,'Sub Tracker'!$A$6:$A$105,0)),"")=0,"",IFERROR(INDEX('Sub Tracker'!$I$6:$I$105,MATCH($B95,'Sub Tracker'!$A$6:$A$105,0)),"")))</f>
        <v/>
      </c>
      <c r="F95" s="39" t="str">
        <f aca="false">IF($B95="","",IF(IFERROR(INDEX('Sub Tracker'!$Q$6:$Q$105,MATCH($B95,'Sub Tracker'!$A$6:$A$105,0)),"")=0,"",IFERROR(INDEX('Sub Tracker'!$Q$6:$Q$105,MATCH($B95,'Sub Tracker'!$A$6:$A$105,0)),"")))</f>
        <v/>
      </c>
      <c r="G95" s="40" t="str">
        <f aca="false">IF($B95="","",IFERROR(INDEX('Sub Tracker'!$P$6:$P$105,MATCH($B95,'Sub Tracker'!$A$6:$A$105,0)),""))</f>
        <v/>
      </c>
      <c r="H95" s="34" t="str">
        <f aca="false">IF($B95="","",IF(ISNA(MATCH($B95,'Sub Tracker'!$A$6:$A$105,0)),"Not on the Sub Tracker",IF(D95="","Enter the date work ends",IF(E95="","No GL expiry on the tracker",IF(E95&lt;D95,"No: GL "&amp;IF(E95&lt;'Your Requirements'!$B$17,"expired ","expires ")&amp;TEXT(E95,"mmm d, yyyy")&amp;", before the work ends",IF(G95="None","No: no workers’ comp on file",IF(F95="","No workers’ comp expiry on the tracker",IF(F95&lt;D95,"No: workers’ comp "&amp;IF(G95="Exempt","exemption ","")&amp;IF(F95&lt;'Your Requirements'!$B$17,"expired ","expires ")&amp;TEXT(F95,"mmm d, yyyy")&amp;", before the work ends","Yes, to the end of the work"))))))))</f>
        <v/>
      </c>
      <c r="I95" s="40" t="str">
        <f aca="false">IF($B95="","",IFERROR(INDEX('Sub Tracker'!$AD$6:$AD$105,MATCH($B95,'Sub Tracker'!$A$6:$A$105,0)),""))</f>
        <v/>
      </c>
      <c r="J95" s="36"/>
    </row>
    <row r="96" customFormat="false" ht="15" hidden="false" customHeight="false" outlineLevel="0" collapsed="false">
      <c r="A96" s="37"/>
      <c r="B96" s="37"/>
      <c r="C96" s="38"/>
      <c r="D96" s="38"/>
      <c r="E96" s="39" t="str">
        <f aca="false">IF($B96="","",IF(IFERROR(INDEX('Sub Tracker'!$I$6:$I$105,MATCH($B96,'Sub Tracker'!$A$6:$A$105,0)),"")=0,"",IFERROR(INDEX('Sub Tracker'!$I$6:$I$105,MATCH($B96,'Sub Tracker'!$A$6:$A$105,0)),"")))</f>
        <v/>
      </c>
      <c r="F96" s="39" t="str">
        <f aca="false">IF($B96="","",IF(IFERROR(INDEX('Sub Tracker'!$Q$6:$Q$105,MATCH($B96,'Sub Tracker'!$A$6:$A$105,0)),"")=0,"",IFERROR(INDEX('Sub Tracker'!$Q$6:$Q$105,MATCH($B96,'Sub Tracker'!$A$6:$A$105,0)),"")))</f>
        <v/>
      </c>
      <c r="G96" s="40" t="str">
        <f aca="false">IF($B96="","",IFERROR(INDEX('Sub Tracker'!$P$6:$P$105,MATCH($B96,'Sub Tracker'!$A$6:$A$105,0)),""))</f>
        <v/>
      </c>
      <c r="H96" s="34" t="str">
        <f aca="false">IF($B96="","",IF(ISNA(MATCH($B96,'Sub Tracker'!$A$6:$A$105,0)),"Not on the Sub Tracker",IF(D96="","Enter the date work ends",IF(E96="","No GL expiry on the tracker",IF(E96&lt;D96,"No: GL "&amp;IF(E96&lt;'Your Requirements'!$B$17,"expired ","expires ")&amp;TEXT(E96,"mmm d, yyyy")&amp;", before the work ends",IF(G96="None","No: no workers’ comp on file",IF(F96="","No workers’ comp expiry on the tracker",IF(F96&lt;D96,"No: workers’ comp "&amp;IF(G96="Exempt","exemption ","")&amp;IF(F96&lt;'Your Requirements'!$B$17,"expired ","expires ")&amp;TEXT(F96,"mmm d, yyyy")&amp;", before the work ends","Yes, to the end of the work"))))))))</f>
        <v/>
      </c>
      <c r="I96" s="40" t="str">
        <f aca="false">IF($B96="","",IFERROR(INDEX('Sub Tracker'!$AD$6:$AD$105,MATCH($B96,'Sub Tracker'!$A$6:$A$105,0)),""))</f>
        <v/>
      </c>
      <c r="J96" s="36"/>
    </row>
    <row r="97" customFormat="false" ht="15" hidden="false" customHeight="false" outlineLevel="0" collapsed="false">
      <c r="A97" s="37"/>
      <c r="B97" s="37"/>
      <c r="C97" s="38"/>
      <c r="D97" s="38"/>
      <c r="E97" s="39" t="str">
        <f aca="false">IF($B97="","",IF(IFERROR(INDEX('Sub Tracker'!$I$6:$I$105,MATCH($B97,'Sub Tracker'!$A$6:$A$105,0)),"")=0,"",IFERROR(INDEX('Sub Tracker'!$I$6:$I$105,MATCH($B97,'Sub Tracker'!$A$6:$A$105,0)),"")))</f>
        <v/>
      </c>
      <c r="F97" s="39" t="str">
        <f aca="false">IF($B97="","",IF(IFERROR(INDEX('Sub Tracker'!$Q$6:$Q$105,MATCH($B97,'Sub Tracker'!$A$6:$A$105,0)),"")=0,"",IFERROR(INDEX('Sub Tracker'!$Q$6:$Q$105,MATCH($B97,'Sub Tracker'!$A$6:$A$105,0)),"")))</f>
        <v/>
      </c>
      <c r="G97" s="40" t="str">
        <f aca="false">IF($B97="","",IFERROR(INDEX('Sub Tracker'!$P$6:$P$105,MATCH($B97,'Sub Tracker'!$A$6:$A$105,0)),""))</f>
        <v/>
      </c>
      <c r="H97" s="34" t="str">
        <f aca="false">IF($B97="","",IF(ISNA(MATCH($B97,'Sub Tracker'!$A$6:$A$105,0)),"Not on the Sub Tracker",IF(D97="","Enter the date work ends",IF(E97="","No GL expiry on the tracker",IF(E97&lt;D97,"No: GL "&amp;IF(E97&lt;'Your Requirements'!$B$17,"expired ","expires ")&amp;TEXT(E97,"mmm d, yyyy")&amp;", before the work ends",IF(G97="None","No: no workers’ comp on file",IF(F97="","No workers’ comp expiry on the tracker",IF(F97&lt;D97,"No: workers’ comp "&amp;IF(G97="Exempt","exemption ","")&amp;IF(F97&lt;'Your Requirements'!$B$17,"expired ","expires ")&amp;TEXT(F97,"mmm d, yyyy")&amp;", before the work ends","Yes, to the end of the work"))))))))</f>
        <v/>
      </c>
      <c r="I97" s="40" t="str">
        <f aca="false">IF($B97="","",IFERROR(INDEX('Sub Tracker'!$AD$6:$AD$105,MATCH($B97,'Sub Tracker'!$A$6:$A$105,0)),""))</f>
        <v/>
      </c>
      <c r="J97" s="36"/>
    </row>
    <row r="98" customFormat="false" ht="15" hidden="false" customHeight="false" outlineLevel="0" collapsed="false">
      <c r="A98" s="37"/>
      <c r="B98" s="37"/>
      <c r="C98" s="38"/>
      <c r="D98" s="38"/>
      <c r="E98" s="39" t="str">
        <f aca="false">IF($B98="","",IF(IFERROR(INDEX('Sub Tracker'!$I$6:$I$105,MATCH($B98,'Sub Tracker'!$A$6:$A$105,0)),"")=0,"",IFERROR(INDEX('Sub Tracker'!$I$6:$I$105,MATCH($B98,'Sub Tracker'!$A$6:$A$105,0)),"")))</f>
        <v/>
      </c>
      <c r="F98" s="39" t="str">
        <f aca="false">IF($B98="","",IF(IFERROR(INDEX('Sub Tracker'!$Q$6:$Q$105,MATCH($B98,'Sub Tracker'!$A$6:$A$105,0)),"")=0,"",IFERROR(INDEX('Sub Tracker'!$Q$6:$Q$105,MATCH($B98,'Sub Tracker'!$A$6:$A$105,0)),"")))</f>
        <v/>
      </c>
      <c r="G98" s="40" t="str">
        <f aca="false">IF($B98="","",IFERROR(INDEX('Sub Tracker'!$P$6:$P$105,MATCH($B98,'Sub Tracker'!$A$6:$A$105,0)),""))</f>
        <v/>
      </c>
      <c r="H98" s="34" t="str">
        <f aca="false">IF($B98="","",IF(ISNA(MATCH($B98,'Sub Tracker'!$A$6:$A$105,0)),"Not on the Sub Tracker",IF(D98="","Enter the date work ends",IF(E98="","No GL expiry on the tracker",IF(E98&lt;D98,"No: GL "&amp;IF(E98&lt;'Your Requirements'!$B$17,"expired ","expires ")&amp;TEXT(E98,"mmm d, yyyy")&amp;", before the work ends",IF(G98="None","No: no workers’ comp on file",IF(F98="","No workers’ comp expiry on the tracker",IF(F98&lt;D98,"No: workers’ comp "&amp;IF(G98="Exempt","exemption ","")&amp;IF(F98&lt;'Your Requirements'!$B$17,"expired ","expires ")&amp;TEXT(F98,"mmm d, yyyy")&amp;", before the work ends","Yes, to the end of the work"))))))))</f>
        <v/>
      </c>
      <c r="I98" s="40" t="str">
        <f aca="false">IF($B98="","",IFERROR(INDEX('Sub Tracker'!$AD$6:$AD$105,MATCH($B98,'Sub Tracker'!$A$6:$A$105,0)),""))</f>
        <v/>
      </c>
      <c r="J98" s="36"/>
    </row>
    <row r="99" customFormat="false" ht="15" hidden="false" customHeight="false" outlineLevel="0" collapsed="false">
      <c r="A99" s="37"/>
      <c r="B99" s="37"/>
      <c r="C99" s="38"/>
      <c r="D99" s="38"/>
      <c r="E99" s="39" t="str">
        <f aca="false">IF($B99="","",IF(IFERROR(INDEX('Sub Tracker'!$I$6:$I$105,MATCH($B99,'Sub Tracker'!$A$6:$A$105,0)),"")=0,"",IFERROR(INDEX('Sub Tracker'!$I$6:$I$105,MATCH($B99,'Sub Tracker'!$A$6:$A$105,0)),"")))</f>
        <v/>
      </c>
      <c r="F99" s="39" t="str">
        <f aca="false">IF($B99="","",IF(IFERROR(INDEX('Sub Tracker'!$Q$6:$Q$105,MATCH($B99,'Sub Tracker'!$A$6:$A$105,0)),"")=0,"",IFERROR(INDEX('Sub Tracker'!$Q$6:$Q$105,MATCH($B99,'Sub Tracker'!$A$6:$A$105,0)),"")))</f>
        <v/>
      </c>
      <c r="G99" s="40" t="str">
        <f aca="false">IF($B99="","",IFERROR(INDEX('Sub Tracker'!$P$6:$P$105,MATCH($B99,'Sub Tracker'!$A$6:$A$105,0)),""))</f>
        <v/>
      </c>
      <c r="H99" s="34" t="str">
        <f aca="false">IF($B99="","",IF(ISNA(MATCH($B99,'Sub Tracker'!$A$6:$A$105,0)),"Not on the Sub Tracker",IF(D99="","Enter the date work ends",IF(E99="","No GL expiry on the tracker",IF(E99&lt;D99,"No: GL "&amp;IF(E99&lt;'Your Requirements'!$B$17,"expired ","expires ")&amp;TEXT(E99,"mmm d, yyyy")&amp;", before the work ends",IF(G99="None","No: no workers’ comp on file",IF(F99="","No workers’ comp expiry on the tracker",IF(F99&lt;D99,"No: workers’ comp "&amp;IF(G99="Exempt","exemption ","")&amp;IF(F99&lt;'Your Requirements'!$B$17,"expired ","expires ")&amp;TEXT(F99,"mmm d, yyyy")&amp;", before the work ends","Yes, to the end of the work"))))))))</f>
        <v/>
      </c>
      <c r="I99" s="40" t="str">
        <f aca="false">IF($B99="","",IFERROR(INDEX('Sub Tracker'!$AD$6:$AD$105,MATCH($B99,'Sub Tracker'!$A$6:$A$105,0)),""))</f>
        <v/>
      </c>
      <c r="J99" s="36"/>
    </row>
    <row r="100" customFormat="false" ht="15" hidden="false" customHeight="false" outlineLevel="0" collapsed="false">
      <c r="A100" s="37"/>
      <c r="B100" s="37"/>
      <c r="C100" s="38"/>
      <c r="D100" s="38"/>
      <c r="E100" s="39" t="str">
        <f aca="false">IF($B100="","",IF(IFERROR(INDEX('Sub Tracker'!$I$6:$I$105,MATCH($B100,'Sub Tracker'!$A$6:$A$105,0)),"")=0,"",IFERROR(INDEX('Sub Tracker'!$I$6:$I$105,MATCH($B100,'Sub Tracker'!$A$6:$A$105,0)),"")))</f>
        <v/>
      </c>
      <c r="F100" s="39" t="str">
        <f aca="false">IF($B100="","",IF(IFERROR(INDEX('Sub Tracker'!$Q$6:$Q$105,MATCH($B100,'Sub Tracker'!$A$6:$A$105,0)),"")=0,"",IFERROR(INDEX('Sub Tracker'!$Q$6:$Q$105,MATCH($B100,'Sub Tracker'!$A$6:$A$105,0)),"")))</f>
        <v/>
      </c>
      <c r="G100" s="40" t="str">
        <f aca="false">IF($B100="","",IFERROR(INDEX('Sub Tracker'!$P$6:$P$105,MATCH($B100,'Sub Tracker'!$A$6:$A$105,0)),""))</f>
        <v/>
      </c>
      <c r="H100" s="34" t="str">
        <f aca="false">IF($B100="","",IF(ISNA(MATCH($B100,'Sub Tracker'!$A$6:$A$105,0)),"Not on the Sub Tracker",IF(D100="","Enter the date work ends",IF(E100="","No GL expiry on the tracker",IF(E100&lt;D100,"No: GL "&amp;IF(E100&lt;'Your Requirements'!$B$17,"expired ","expires ")&amp;TEXT(E100,"mmm d, yyyy")&amp;", before the work ends",IF(G100="None","No: no workers’ comp on file",IF(F100="","No workers’ comp expiry on the tracker",IF(F100&lt;D100,"No: workers’ comp "&amp;IF(G100="Exempt","exemption ","")&amp;IF(F100&lt;'Your Requirements'!$B$17,"expired ","expires ")&amp;TEXT(F100,"mmm d, yyyy")&amp;", before the work ends","Yes, to the end of the work"))))))))</f>
        <v/>
      </c>
      <c r="I100" s="40" t="str">
        <f aca="false">IF($B100="","",IFERROR(INDEX('Sub Tracker'!$AD$6:$AD$105,MATCH($B100,'Sub Tracker'!$A$6:$A$105,0)),""))</f>
        <v/>
      </c>
      <c r="J100" s="36"/>
    </row>
    <row r="101" customFormat="false" ht="15" hidden="false" customHeight="false" outlineLevel="0" collapsed="false">
      <c r="A101" s="37"/>
      <c r="B101" s="37"/>
      <c r="C101" s="38"/>
      <c r="D101" s="38"/>
      <c r="E101" s="39" t="str">
        <f aca="false">IF($B101="","",IF(IFERROR(INDEX('Sub Tracker'!$I$6:$I$105,MATCH($B101,'Sub Tracker'!$A$6:$A$105,0)),"")=0,"",IFERROR(INDEX('Sub Tracker'!$I$6:$I$105,MATCH($B101,'Sub Tracker'!$A$6:$A$105,0)),"")))</f>
        <v/>
      </c>
      <c r="F101" s="39" t="str">
        <f aca="false">IF($B101="","",IF(IFERROR(INDEX('Sub Tracker'!$Q$6:$Q$105,MATCH($B101,'Sub Tracker'!$A$6:$A$105,0)),"")=0,"",IFERROR(INDEX('Sub Tracker'!$Q$6:$Q$105,MATCH($B101,'Sub Tracker'!$A$6:$A$105,0)),"")))</f>
        <v/>
      </c>
      <c r="G101" s="40" t="str">
        <f aca="false">IF($B101="","",IFERROR(INDEX('Sub Tracker'!$P$6:$P$105,MATCH($B101,'Sub Tracker'!$A$6:$A$105,0)),""))</f>
        <v/>
      </c>
      <c r="H101" s="34" t="str">
        <f aca="false">IF($B101="","",IF(ISNA(MATCH($B101,'Sub Tracker'!$A$6:$A$105,0)),"Not on the Sub Tracker",IF(D101="","Enter the date work ends",IF(E101="","No GL expiry on the tracker",IF(E101&lt;D101,"No: GL "&amp;IF(E101&lt;'Your Requirements'!$B$17,"expired ","expires ")&amp;TEXT(E101,"mmm d, yyyy")&amp;", before the work ends",IF(G101="None","No: no workers’ comp on file",IF(F101="","No workers’ comp expiry on the tracker",IF(F101&lt;D101,"No: workers’ comp "&amp;IF(G101="Exempt","exemption ","")&amp;IF(F101&lt;'Your Requirements'!$B$17,"expired ","expires ")&amp;TEXT(F101,"mmm d, yyyy")&amp;", before the work ends","Yes, to the end of the work"))))))))</f>
        <v/>
      </c>
      <c r="I101" s="40" t="str">
        <f aca="false">IF($B101="","",IFERROR(INDEX('Sub Tracker'!$AD$6:$AD$105,MATCH($B101,'Sub Tracker'!$A$6:$A$105,0)),""))</f>
        <v/>
      </c>
      <c r="J101" s="36"/>
    </row>
    <row r="102" customFormat="false" ht="15" hidden="false" customHeight="false" outlineLevel="0" collapsed="false">
      <c r="A102" s="37"/>
      <c r="B102" s="37"/>
      <c r="C102" s="38"/>
      <c r="D102" s="38"/>
      <c r="E102" s="39" t="str">
        <f aca="false">IF($B102="","",IF(IFERROR(INDEX('Sub Tracker'!$I$6:$I$105,MATCH($B102,'Sub Tracker'!$A$6:$A$105,0)),"")=0,"",IFERROR(INDEX('Sub Tracker'!$I$6:$I$105,MATCH($B102,'Sub Tracker'!$A$6:$A$105,0)),"")))</f>
        <v/>
      </c>
      <c r="F102" s="39" t="str">
        <f aca="false">IF($B102="","",IF(IFERROR(INDEX('Sub Tracker'!$Q$6:$Q$105,MATCH($B102,'Sub Tracker'!$A$6:$A$105,0)),"")=0,"",IFERROR(INDEX('Sub Tracker'!$Q$6:$Q$105,MATCH($B102,'Sub Tracker'!$A$6:$A$105,0)),"")))</f>
        <v/>
      </c>
      <c r="G102" s="40" t="str">
        <f aca="false">IF($B102="","",IFERROR(INDEX('Sub Tracker'!$P$6:$P$105,MATCH($B102,'Sub Tracker'!$A$6:$A$105,0)),""))</f>
        <v/>
      </c>
      <c r="H102" s="34" t="str">
        <f aca="false">IF($B102="","",IF(ISNA(MATCH($B102,'Sub Tracker'!$A$6:$A$105,0)),"Not on the Sub Tracker",IF(D102="","Enter the date work ends",IF(E102="","No GL expiry on the tracker",IF(E102&lt;D102,"No: GL "&amp;IF(E102&lt;'Your Requirements'!$B$17,"expired ","expires ")&amp;TEXT(E102,"mmm d, yyyy")&amp;", before the work ends",IF(G102="None","No: no workers’ comp on file",IF(F102="","No workers’ comp expiry on the tracker",IF(F102&lt;D102,"No: workers’ comp "&amp;IF(G102="Exempt","exemption ","")&amp;IF(F102&lt;'Your Requirements'!$B$17,"expired ","expires ")&amp;TEXT(F102,"mmm d, yyyy")&amp;", before the work ends","Yes, to the end of the work"))))))))</f>
        <v/>
      </c>
      <c r="I102" s="40" t="str">
        <f aca="false">IF($B102="","",IFERROR(INDEX('Sub Tracker'!$AD$6:$AD$105,MATCH($B102,'Sub Tracker'!$A$6:$A$105,0)),""))</f>
        <v/>
      </c>
      <c r="J102" s="36"/>
    </row>
    <row r="103" customFormat="false" ht="15" hidden="false" customHeight="false" outlineLevel="0" collapsed="false">
      <c r="A103" s="37"/>
      <c r="B103" s="37"/>
      <c r="C103" s="38"/>
      <c r="D103" s="38"/>
      <c r="E103" s="39" t="str">
        <f aca="false">IF($B103="","",IF(IFERROR(INDEX('Sub Tracker'!$I$6:$I$105,MATCH($B103,'Sub Tracker'!$A$6:$A$105,0)),"")=0,"",IFERROR(INDEX('Sub Tracker'!$I$6:$I$105,MATCH($B103,'Sub Tracker'!$A$6:$A$105,0)),"")))</f>
        <v/>
      </c>
      <c r="F103" s="39" t="str">
        <f aca="false">IF($B103="","",IF(IFERROR(INDEX('Sub Tracker'!$Q$6:$Q$105,MATCH($B103,'Sub Tracker'!$A$6:$A$105,0)),"")=0,"",IFERROR(INDEX('Sub Tracker'!$Q$6:$Q$105,MATCH($B103,'Sub Tracker'!$A$6:$A$105,0)),"")))</f>
        <v/>
      </c>
      <c r="G103" s="40" t="str">
        <f aca="false">IF($B103="","",IFERROR(INDEX('Sub Tracker'!$P$6:$P$105,MATCH($B103,'Sub Tracker'!$A$6:$A$105,0)),""))</f>
        <v/>
      </c>
      <c r="H103" s="34" t="str">
        <f aca="false">IF($B103="","",IF(ISNA(MATCH($B103,'Sub Tracker'!$A$6:$A$105,0)),"Not on the Sub Tracker",IF(D103="","Enter the date work ends",IF(E103="","No GL expiry on the tracker",IF(E103&lt;D103,"No: GL "&amp;IF(E103&lt;'Your Requirements'!$B$17,"expired ","expires ")&amp;TEXT(E103,"mmm d, yyyy")&amp;", before the work ends",IF(G103="None","No: no workers’ comp on file",IF(F103="","No workers’ comp expiry on the tracker",IF(F103&lt;D103,"No: workers’ comp "&amp;IF(G103="Exempt","exemption ","")&amp;IF(F103&lt;'Your Requirements'!$B$17,"expired ","expires ")&amp;TEXT(F103,"mmm d, yyyy")&amp;", before the work ends","Yes, to the end of the work"))))))))</f>
        <v/>
      </c>
      <c r="I103" s="40" t="str">
        <f aca="false">IF($B103="","",IFERROR(INDEX('Sub Tracker'!$AD$6:$AD$105,MATCH($B103,'Sub Tracker'!$A$6:$A$105,0)),""))</f>
        <v/>
      </c>
      <c r="J103" s="36"/>
    </row>
    <row r="104" customFormat="false" ht="15" hidden="false" customHeight="false" outlineLevel="0" collapsed="false">
      <c r="A104" s="37"/>
      <c r="B104" s="37"/>
      <c r="C104" s="38"/>
      <c r="D104" s="38"/>
      <c r="E104" s="39" t="str">
        <f aca="false">IF($B104="","",IF(IFERROR(INDEX('Sub Tracker'!$I$6:$I$105,MATCH($B104,'Sub Tracker'!$A$6:$A$105,0)),"")=0,"",IFERROR(INDEX('Sub Tracker'!$I$6:$I$105,MATCH($B104,'Sub Tracker'!$A$6:$A$105,0)),"")))</f>
        <v/>
      </c>
      <c r="F104" s="39" t="str">
        <f aca="false">IF($B104="","",IF(IFERROR(INDEX('Sub Tracker'!$Q$6:$Q$105,MATCH($B104,'Sub Tracker'!$A$6:$A$105,0)),"")=0,"",IFERROR(INDEX('Sub Tracker'!$Q$6:$Q$105,MATCH($B104,'Sub Tracker'!$A$6:$A$105,0)),"")))</f>
        <v/>
      </c>
      <c r="G104" s="40" t="str">
        <f aca="false">IF($B104="","",IFERROR(INDEX('Sub Tracker'!$P$6:$P$105,MATCH($B104,'Sub Tracker'!$A$6:$A$105,0)),""))</f>
        <v/>
      </c>
      <c r="H104" s="34" t="str">
        <f aca="false">IF($B104="","",IF(ISNA(MATCH($B104,'Sub Tracker'!$A$6:$A$105,0)),"Not on the Sub Tracker",IF(D104="","Enter the date work ends",IF(E104="","No GL expiry on the tracker",IF(E104&lt;D104,"No: GL "&amp;IF(E104&lt;'Your Requirements'!$B$17,"expired ","expires ")&amp;TEXT(E104,"mmm d, yyyy")&amp;", before the work ends",IF(G104="None","No: no workers’ comp on file",IF(F104="","No workers’ comp expiry on the tracker",IF(F104&lt;D104,"No: workers’ comp "&amp;IF(G104="Exempt","exemption ","")&amp;IF(F104&lt;'Your Requirements'!$B$17,"expired ","expires ")&amp;TEXT(F104,"mmm d, yyyy")&amp;", before the work ends","Yes, to the end of the work"))))))))</f>
        <v/>
      </c>
      <c r="I104" s="40" t="str">
        <f aca="false">IF($B104="","",IFERROR(INDEX('Sub Tracker'!$AD$6:$AD$105,MATCH($B104,'Sub Tracker'!$A$6:$A$105,0)),""))</f>
        <v/>
      </c>
      <c r="J104" s="36"/>
    </row>
    <row r="105" customFormat="false" ht="15" hidden="false" customHeight="false" outlineLevel="0" collapsed="false">
      <c r="A105" s="37"/>
      <c r="B105" s="37"/>
      <c r="C105" s="38"/>
      <c r="D105" s="38"/>
      <c r="E105" s="39" t="str">
        <f aca="false">IF($B105="","",IF(IFERROR(INDEX('Sub Tracker'!$I$6:$I$105,MATCH($B105,'Sub Tracker'!$A$6:$A$105,0)),"")=0,"",IFERROR(INDEX('Sub Tracker'!$I$6:$I$105,MATCH($B105,'Sub Tracker'!$A$6:$A$105,0)),"")))</f>
        <v/>
      </c>
      <c r="F105" s="39" t="str">
        <f aca="false">IF($B105="","",IF(IFERROR(INDEX('Sub Tracker'!$Q$6:$Q$105,MATCH($B105,'Sub Tracker'!$A$6:$A$105,0)),"")=0,"",IFERROR(INDEX('Sub Tracker'!$Q$6:$Q$105,MATCH($B105,'Sub Tracker'!$A$6:$A$105,0)),"")))</f>
        <v/>
      </c>
      <c r="G105" s="40" t="str">
        <f aca="false">IF($B105="","",IFERROR(INDEX('Sub Tracker'!$P$6:$P$105,MATCH($B105,'Sub Tracker'!$A$6:$A$105,0)),""))</f>
        <v/>
      </c>
      <c r="H105" s="34" t="str">
        <f aca="false">IF($B105="","",IF(ISNA(MATCH($B105,'Sub Tracker'!$A$6:$A$105,0)),"Not on the Sub Tracker",IF(D105="","Enter the date work ends",IF(E105="","No GL expiry on the tracker",IF(E105&lt;D105,"No: GL "&amp;IF(E105&lt;'Your Requirements'!$B$17,"expired ","expires ")&amp;TEXT(E105,"mmm d, yyyy")&amp;", before the work ends",IF(G105="None","No: no workers’ comp on file",IF(F105="","No workers’ comp expiry on the tracker",IF(F105&lt;D105,"No: workers’ comp "&amp;IF(G105="Exempt","exemption ","")&amp;IF(F105&lt;'Your Requirements'!$B$17,"expired ","expires ")&amp;TEXT(F105,"mmm d, yyyy")&amp;", before the work ends","Yes, to the end of the work"))))))))</f>
        <v/>
      </c>
      <c r="I105" s="40" t="str">
        <f aca="false">IF($B105="","",IFERROR(INDEX('Sub Tracker'!$AD$6:$AD$105,MATCH($B105,'Sub Tracker'!$A$6:$A$105,0)),""))</f>
        <v/>
      </c>
      <c r="J105" s="36"/>
    </row>
    <row r="107" customFormat="false" ht="15" hidden="false" customHeight="false" outlineLevel="0" collapsed="false">
      <c r="A107" s="41" t="s">
        <v>168</v>
      </c>
      <c r="B107" s="41"/>
      <c r="C107" s="41"/>
      <c r="D107" s="41"/>
      <c r="E107" s="41"/>
      <c r="F107" s="41"/>
      <c r="G107" s="41"/>
      <c r="H107" s="41"/>
      <c r="I107" s="41"/>
      <c r="J107" s="41"/>
    </row>
  </sheetData>
  <mergeCells count="3">
    <mergeCell ref="A1:J1"/>
    <mergeCell ref="A2:J2"/>
    <mergeCell ref="A107:J107"/>
  </mergeCells>
  <conditionalFormatting sqref="H6:H105">
    <cfRule type="expression" priority="2" aboveAverage="0" equalAverage="0" bottom="0" percent="0" rank="0" text="" dxfId="0">
      <formula>LEFT($H6,3)="No:"</formula>
    </cfRule>
    <cfRule type="expression" priority="3" aboveAverage="0" equalAverage="0" bottom="0" percent="0" rank="0" text="" dxfId="21">
      <formula>LEFT($H6,3)="Yes"</formula>
    </cfRule>
  </conditionalFormatting>
  <conditionalFormatting sqref="I6:I105">
    <cfRule type="expression" priority="4" aboveAverage="0" equalAverage="0" bottom="0" percent="0" rank="0" text="" dxfId="16">
      <formula>$I6="Hold"</formula>
    </cfRule>
    <cfRule type="expression" priority="5" aboveAverage="0" equalAverage="0" bottom="0" percent="0" rank="0" text="" dxfId="17">
      <formula>$I6="Fix limits"</formula>
    </cfRule>
    <cfRule type="expression" priority="6" aboveAverage="0" equalAverage="0" bottom="0" percent="0" rank="0" text="" dxfId="18">
      <formula>$I6="Chase paperwork"</formula>
    </cfRule>
    <cfRule type="expression" priority="7" aboveAverage="0" equalAverage="0" bottom="0" percent="0" rank="0" text="" dxfId="19">
      <formula>$I6="Renew soon"</formula>
    </cfRule>
    <cfRule type="expression" priority="8" aboveAverage="0" equalAverage="0" bottom="0" percent="0" rank="0" text="" dxfId="20">
      <formula>$I6="Clear"</formula>
    </cfRule>
  </conditionalFormatting>
  <dataValidations count="1">
    <dataValidation allowBlank="true" error="Pick a sub from the Sub Tracker, or add them there first." errorStyle="stop" errorTitle="Not on the Sub Tracker" operator="between" showDropDown="false" showErrorMessage="false" showInputMessage="false" sqref="B6:B105" type="list">
      <formula1>'Sub Tracker'!$A$6:$A$105</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62"/>
  </cols>
  <sheetData>
    <row r="1" customFormat="false" ht="30" hidden="false" customHeight="true" outlineLevel="0" collapsed="false">
      <c r="A1" s="1" t="s">
        <v>169</v>
      </c>
      <c r="B1" s="1"/>
      <c r="C1" s="1"/>
    </row>
    <row r="2" customFormat="false" ht="30" hidden="false" customHeight="true" outlineLevel="0" collapsed="false">
      <c r="A2" s="18" t="s">
        <v>170</v>
      </c>
      <c r="B2" s="18"/>
      <c r="C2" s="18"/>
    </row>
    <row r="4" customFormat="false" ht="21.75" hidden="false" customHeight="true" outlineLevel="0" collapsed="false">
      <c r="A4" s="19" t="s">
        <v>171</v>
      </c>
      <c r="B4" s="19" t="s">
        <v>172</v>
      </c>
      <c r="C4" s="19" t="s">
        <v>173</v>
      </c>
    </row>
    <row r="5" customFormat="false" ht="33.75" hidden="false" customHeight="true" outlineLevel="0" collapsed="false">
      <c r="A5" s="42" t="s">
        <v>174</v>
      </c>
      <c r="B5" s="43" t="s">
        <v>175</v>
      </c>
      <c r="C5" s="43" t="s">
        <v>176</v>
      </c>
    </row>
    <row r="6" customFormat="false" ht="48" hidden="false" customHeight="true" outlineLevel="0" collapsed="false">
      <c r="A6" s="42" t="s">
        <v>177</v>
      </c>
      <c r="B6" s="43" t="s">
        <v>178</v>
      </c>
      <c r="C6" s="43" t="s">
        <v>179</v>
      </c>
    </row>
    <row r="7" customFormat="false" ht="61.5" hidden="false" customHeight="true" outlineLevel="0" collapsed="false">
      <c r="A7" s="42" t="s">
        <v>180</v>
      </c>
      <c r="B7" s="43" t="s">
        <v>181</v>
      </c>
      <c r="C7" s="43" t="s">
        <v>182</v>
      </c>
    </row>
    <row r="8" customFormat="false" ht="48" hidden="false" customHeight="true" outlineLevel="0" collapsed="false">
      <c r="A8" s="42" t="s">
        <v>183</v>
      </c>
      <c r="B8" s="43" t="s">
        <v>184</v>
      </c>
      <c r="C8" s="43" t="s">
        <v>185</v>
      </c>
    </row>
    <row r="9" customFormat="false" ht="48" hidden="false" customHeight="true" outlineLevel="0" collapsed="false">
      <c r="A9" s="42" t="s">
        <v>186</v>
      </c>
      <c r="B9" s="43" t="s">
        <v>187</v>
      </c>
      <c r="C9" s="43" t="s">
        <v>188</v>
      </c>
    </row>
    <row r="10" customFormat="false" ht="48" hidden="false" customHeight="true" outlineLevel="0" collapsed="false">
      <c r="A10" s="42" t="s">
        <v>189</v>
      </c>
      <c r="B10" s="43" t="s">
        <v>190</v>
      </c>
      <c r="C10" s="43" t="s">
        <v>191</v>
      </c>
    </row>
    <row r="11" customFormat="false" ht="48" hidden="false" customHeight="true" outlineLevel="0" collapsed="false">
      <c r="A11" s="42" t="s">
        <v>192</v>
      </c>
      <c r="B11" s="43" t="s">
        <v>193</v>
      </c>
      <c r="C11" s="43" t="s">
        <v>194</v>
      </c>
    </row>
    <row r="12" customFormat="false" ht="48" hidden="false" customHeight="true" outlineLevel="0" collapsed="false">
      <c r="A12" s="42" t="s">
        <v>195</v>
      </c>
      <c r="B12" s="43" t="s">
        <v>196</v>
      </c>
      <c r="C12" s="43" t="s">
        <v>197</v>
      </c>
    </row>
    <row r="13" customFormat="false" ht="48" hidden="false" customHeight="true" outlineLevel="0" collapsed="false">
      <c r="A13" s="42" t="s">
        <v>198</v>
      </c>
      <c r="B13" s="43" t="s">
        <v>199</v>
      </c>
      <c r="C13" s="43" t="s">
        <v>200</v>
      </c>
    </row>
    <row r="14" customFormat="false" ht="48" hidden="false" customHeight="true" outlineLevel="0" collapsed="false">
      <c r="A14" s="42" t="s">
        <v>201</v>
      </c>
      <c r="B14" s="43" t="s">
        <v>202</v>
      </c>
      <c r="C14" s="43" t="s">
        <v>203</v>
      </c>
    </row>
    <row r="15" customFormat="false" ht="33.75" hidden="false" customHeight="true" outlineLevel="0" collapsed="false">
      <c r="A15" s="42" t="s">
        <v>204</v>
      </c>
      <c r="B15" s="43" t="s">
        <v>205</v>
      </c>
      <c r="C15" s="43" t="s">
        <v>206</v>
      </c>
    </row>
  </sheetData>
  <mergeCells count="2">
    <mergeCell ref="A1:C1"/>
    <mergeCell ref="A2:C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subcontractor insurance tracker from WorkHoist · workhoist.app/guides/subcontractor-insurance-tracking-spreadsheet-template&amp;R&amp;8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2026-10-10T05:55:33Z</dcterms:created>
  <dc:creator>WorkHoist</dc:creator>
  <dc:description>Free from WorkHoist: workhoist.app/guides/subcontractor-insurance-tracking-spreadsheet-template</dc:description>
  <cp:keywords>certificate of insurance COI tracking subcontractor insurance workers compensation additional insured WorkHoist</cp:keywords>
  <dc:language>en-US</dc:language>
  <cp:lastModifiedBy/>
  <dcterms:modified xsi:type="dcterms:W3CDTF">2026-10-10T05:55:34Z</dcterms:modified>
  <cp:revision>0</cp:revision>
  <dc:subject>Track subcontractor certificates of insurance, endorsements, workers’ comp and W-9s</dc:subject>
  <dc:title>Subcontractor Insurance Tracker — free from WorkHoist</dc:title>
</cp:coreProperties>
</file>

<file path=docProps/custom.xml><?xml version="1.0" encoding="utf-8"?>
<Properties xmlns="http://schemas.openxmlformats.org/officeDocument/2006/custom-properties" xmlns:vt="http://schemas.openxmlformats.org/officeDocument/2006/docPropsVTypes"/>
</file>